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37FD8C1-425A-4345-96F4-44141715462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ОДДС косвенный метод" sheetId="1" r:id="rId1"/>
    <sheet name="Баланс" sheetId="2" r:id="rId2"/>
  </sheets>
  <definedNames>
    <definedName name="_xlnm._FilterDatabase" localSheetId="1" hidden="1">Баланс!$A$3:$I$56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24" i="1"/>
  <c r="C11" i="1"/>
  <c r="F46" i="2"/>
  <c r="C74" i="2"/>
  <c r="C75" i="2"/>
  <c r="C76" i="2"/>
  <c r="C77" i="2"/>
  <c r="C73" i="2"/>
  <c r="C65" i="2"/>
  <c r="C66" i="2"/>
  <c r="C67" i="2"/>
  <c r="C68" i="2"/>
  <c r="C69" i="2"/>
  <c r="C70" i="2"/>
  <c r="C71" i="2"/>
  <c r="C64" i="2"/>
  <c r="F55" i="2"/>
  <c r="I55" i="2" s="1"/>
  <c r="F10" i="2"/>
  <c r="I11" i="2"/>
  <c r="C16" i="1"/>
  <c r="F21" i="2"/>
  <c r="C60" i="2" s="1"/>
  <c r="F56" i="2" l="1"/>
  <c r="C17" i="1" s="1"/>
  <c r="C28" i="1" l="1"/>
  <c r="C6" i="1"/>
  <c r="C5" i="1"/>
  <c r="F6" i="2" l="1"/>
  <c r="F7" i="2"/>
  <c r="F8" i="2"/>
  <c r="F9" i="2"/>
  <c r="F11" i="2"/>
  <c r="F12" i="2"/>
  <c r="F13" i="2"/>
  <c r="F14" i="2"/>
  <c r="C19" i="1" s="1"/>
  <c r="F17" i="2"/>
  <c r="C8" i="1" s="1"/>
  <c r="F18" i="2"/>
  <c r="C9" i="1" s="1"/>
  <c r="F19" i="2"/>
  <c r="C10" i="1" s="1"/>
  <c r="F20" i="2"/>
  <c r="F22" i="2"/>
  <c r="F25" i="2"/>
  <c r="F28" i="2"/>
  <c r="F29" i="2"/>
  <c r="F30" i="2"/>
  <c r="F31" i="2"/>
  <c r="F32" i="2"/>
  <c r="F33" i="2"/>
  <c r="C61" i="2" s="1"/>
  <c r="C79" i="2" s="1"/>
  <c r="F36" i="2"/>
  <c r="C23" i="1" s="1"/>
  <c r="F37" i="2"/>
  <c r="F38" i="2"/>
  <c r="F39" i="2"/>
  <c r="F42" i="2"/>
  <c r="C25" i="1" s="1"/>
  <c r="F43" i="2"/>
  <c r="F44" i="2"/>
  <c r="F45" i="2"/>
  <c r="D47" i="2"/>
  <c r="C47" i="2"/>
  <c r="D40" i="2"/>
  <c r="C40" i="2"/>
  <c r="D34" i="2"/>
  <c r="C34" i="2"/>
  <c r="D23" i="2"/>
  <c r="C23" i="2"/>
  <c r="D15" i="2"/>
  <c r="C15" i="2"/>
  <c r="I34" i="2" l="1"/>
  <c r="I12" i="2"/>
  <c r="I7" i="2"/>
  <c r="C18" i="1"/>
  <c r="C13" i="1"/>
  <c r="F34" i="2"/>
  <c r="C22" i="1"/>
  <c r="C26" i="1" s="1"/>
  <c r="F47" i="2"/>
  <c r="F40" i="2"/>
  <c r="F23" i="2"/>
  <c r="F15" i="2"/>
  <c r="D48" i="2"/>
  <c r="C48" i="2"/>
  <c r="C24" i="2"/>
  <c r="D24" i="2"/>
  <c r="C14" i="1" l="1"/>
  <c r="C27" i="1" s="1"/>
  <c r="C20" i="1"/>
  <c r="F48" i="2"/>
  <c r="F24" i="2"/>
  <c r="C29" i="1" l="1"/>
</calcChain>
</file>

<file path=xl/sharedStrings.xml><?xml version="1.0" encoding="utf-8"?>
<sst xmlns="http://schemas.openxmlformats.org/spreadsheetml/2006/main" count="135" uniqueCount="107">
  <si>
    <t>Наименование показателя</t>
  </si>
  <si>
    <t>Код</t>
  </si>
  <si>
    <t>АКТИВ</t>
  </si>
  <si>
    <t>I. ВНЕОБОРОТНЫЕ АКТИВЫ</t>
  </si>
  <si>
    <t xml:space="preserve">Нематериальные активы </t>
  </si>
  <si>
    <t xml:space="preserve">Результаты исследований и разработок </t>
  </si>
  <si>
    <t>Нематериальные поисковые активы</t>
  </si>
  <si>
    <t>Материальные поисковые активы</t>
  </si>
  <si>
    <t xml:space="preserve">Доходные вложения в материальные ценности </t>
  </si>
  <si>
    <t xml:space="preserve">Финансовые вложения </t>
  </si>
  <si>
    <t xml:space="preserve">Отложенные налоговые активы </t>
  </si>
  <si>
    <t xml:space="preserve">Прочие внеоборотные активы </t>
  </si>
  <si>
    <t xml:space="preserve">Итого по разделу I </t>
  </si>
  <si>
    <t xml:space="preserve">II. ОБОРОТНЫЕ АКТИВЫ </t>
  </si>
  <si>
    <t xml:space="preserve">Запасы </t>
  </si>
  <si>
    <t xml:space="preserve">Налог на добавленную стоимость по приобретенным ценностям </t>
  </si>
  <si>
    <t xml:space="preserve">Дебиторская задолженность </t>
  </si>
  <si>
    <t>Финансовые вложения (за исключением денежных эквивалентов)</t>
  </si>
  <si>
    <t>Денежные средства и денежные эквиваленты</t>
  </si>
  <si>
    <t xml:space="preserve">Прочие оборотные активы </t>
  </si>
  <si>
    <t xml:space="preserve">Итого по разделу II </t>
  </si>
  <si>
    <t>ПАССИВ</t>
  </si>
  <si>
    <t>III. КАПИТАЛ И РЕЗЕРВЫ</t>
  </si>
  <si>
    <t>Уставный капитал (складочный капитал, уставный фонд, вклады товарищей)</t>
  </si>
  <si>
    <t xml:space="preserve">Собственные акции, выкупленные у акционеров </t>
  </si>
  <si>
    <t xml:space="preserve">Переоценка внеоборотных активов </t>
  </si>
  <si>
    <t>Добавочный капитал (без переоценки)</t>
  </si>
  <si>
    <t xml:space="preserve">Резервный капитал </t>
  </si>
  <si>
    <t>Нераспределенная прибыль (непокрытый убыток)</t>
  </si>
  <si>
    <t xml:space="preserve">Итого по разделу III </t>
  </si>
  <si>
    <t xml:space="preserve">IV. ДОЛГОСРОЧНЫЕ ОБЯЗАТЕЛЬСТВА </t>
  </si>
  <si>
    <t xml:space="preserve">Заемные средства </t>
  </si>
  <si>
    <t>Отложенные налоговые обязательства</t>
  </si>
  <si>
    <t>Оценочные обязательства</t>
  </si>
  <si>
    <t xml:space="preserve">Прочие обязательства </t>
  </si>
  <si>
    <t xml:space="preserve">Итого по разделу IV </t>
  </si>
  <si>
    <t xml:space="preserve">V. КРАТКОСРОЧНЫЕ ОБЯЗАТЕЛЬСТВА </t>
  </si>
  <si>
    <t xml:space="preserve">Кредиторская задолженность </t>
  </si>
  <si>
    <t xml:space="preserve">Доходы будущих периодов </t>
  </si>
  <si>
    <t xml:space="preserve">Итого по разделу V </t>
  </si>
  <si>
    <t>БАЛАНС</t>
  </si>
  <si>
    <t>Основные средства</t>
  </si>
  <si>
    <t xml:space="preserve">На начало года, млн. руб. </t>
  </si>
  <si>
    <t>На конец года, млн. руб.</t>
  </si>
  <si>
    <t>СПРАВОЧНО:</t>
  </si>
  <si>
    <t>Изменение показателя за год, млн. руб.</t>
  </si>
  <si>
    <t>№ п/п</t>
  </si>
  <si>
    <t>Операционная деятельность</t>
  </si>
  <si>
    <t>Инвестиционная деятельность</t>
  </si>
  <si>
    <t>Финансовая деятельность</t>
  </si>
  <si>
    <t>Источник данных</t>
  </si>
  <si>
    <t>Сумма, млн. руб.</t>
  </si>
  <si>
    <t>Отчет о финансовых результатах, стр. 2400</t>
  </si>
  <si>
    <t>Остаток денежных средств на начало периода</t>
  </si>
  <si>
    <t>Номер строки в ОДДС косвенным методом</t>
  </si>
  <si>
    <t>Итого денежный поток по операционной деятельности</t>
  </si>
  <si>
    <t>Итого денежный поток по инвестиционной деятельности</t>
  </si>
  <si>
    <t>Итого денежный поток по финансовой деятельности</t>
  </si>
  <si>
    <t>Чистый денежный поток</t>
  </si>
  <si>
    <t>Остаток денежных средств на конец периода</t>
  </si>
  <si>
    <t>Первоначальная стоимость основных средств</t>
  </si>
  <si>
    <t>Амортизация за период</t>
  </si>
  <si>
    <t>Первоначальная стоимость нематериальных активов</t>
  </si>
  <si>
    <t>Бухгалтерский баланс, стр.1210</t>
  </si>
  <si>
    <t>Бухгалтерский баланс, стр.1220</t>
  </si>
  <si>
    <t>Бухгалтерский баланс, стр.1230</t>
  </si>
  <si>
    <t>Бухгалтерский баланс, стр.1240 + стр.1260</t>
  </si>
  <si>
    <t>Бухгалтерский баланс, стр.1520</t>
  </si>
  <si>
    <t>Бухгалтерский баланс, стр.1420 + стр.1430 + стр.1450 + стр.1530 + стр.1540 + стр.1550</t>
  </si>
  <si>
    <t>Бухгалтерская справка-расчет амортизации основных средств и нематериальных активов или кредитовый оборот по счетам 02, 05 за отчетный период</t>
  </si>
  <si>
    <t>Бухгалтерская справка об изменении первоначальной стоимости актива за отчетный период или сальдо на конец отчетного периода по дебету счета 01</t>
  </si>
  <si>
    <t>Бухгалтерская справка об изменении первоначальной стоимости актива за отчетный период или сальдо на конец отчетного периода по дебету счета 04</t>
  </si>
  <si>
    <t>Бухгалтерский баланс, стр.1160 + стр.1170</t>
  </si>
  <si>
    <t>Бухгалтерский баланс, стр.1190</t>
  </si>
  <si>
    <t>Бухгалтерский баланс, стр.1300 - стр.1370</t>
  </si>
  <si>
    <t>Бухгалтерский баланс, стр.1410</t>
  </si>
  <si>
    <t>Бухгалтерский баланс, стр.1510</t>
  </si>
  <si>
    <t>Бухгалтерский баланс, стр.1250 на начало периода</t>
  </si>
  <si>
    <t>Результат расчета - должен быть равен стр.1250 бухгалтерского баланса на конец периода</t>
  </si>
  <si>
    <t>Отчет о движении денежных средств косвенным методом по бухгалтерскому балансу</t>
  </si>
  <si>
    <t>Чистая прибыль отчетного периода</t>
  </si>
  <si>
    <t>Изменение НДС по приобретенным ценностям</t>
  </si>
  <si>
    <t>Изменение дебиторской задолженности</t>
  </si>
  <si>
    <t>Изменение прочих оборотных активов
(кроме денежных средств)</t>
  </si>
  <si>
    <t>Изменение кредиторской задолженности</t>
  </si>
  <si>
    <t>Изменение прочих обязательств</t>
  </si>
  <si>
    <t>Изменение величины основных средств</t>
  </si>
  <si>
    <t>Изменение величины нематериальных активов</t>
  </si>
  <si>
    <t>Изменение долгосрочных финансовых вложений</t>
  </si>
  <si>
    <t>Изменение запасов сырья и готовой продукции</t>
  </si>
  <si>
    <t>Изменений прочих внеоборотных активов</t>
  </si>
  <si>
    <t>Изменение капитала и резервов</t>
  </si>
  <si>
    <t>Изменение долгосрочных кредитов и займов</t>
  </si>
  <si>
    <t>Изменение краткосрочных кредитов и займов</t>
  </si>
  <si>
    <t>Амортизация начисленная за отчетный период</t>
  </si>
  <si>
    <t>Проценты начисленные</t>
  </si>
  <si>
    <t>Проценты уплаченные</t>
  </si>
  <si>
    <t>Отчет о финансовых результатах, стр. 2330. Дебетовый оборот по субсчету "Проценты" к  счетам 66, 67 в корреспонденции с кредитом счетов 50, 51, 52 за отчетный период</t>
  </si>
  <si>
    <t>Чистая прибыль (убыток) за период</t>
  </si>
  <si>
    <t>х</t>
  </si>
  <si>
    <t>Бухгалтерский баланс</t>
  </si>
  <si>
    <t>ДС</t>
  </si>
  <si>
    <t>НРП</t>
  </si>
  <si>
    <t xml:space="preserve"> = 0</t>
  </si>
  <si>
    <t>А</t>
  </si>
  <si>
    <t>П</t>
  </si>
  <si>
    <t>Расчеты по процентам по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</si>
</sst>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\ _₽_-;\-* #,##0\ _₽_-;_-* &quot;-&quot;\ _₽_-;_-@_-"/>
    <numFmt numFmtId="165" formatCode="_-* #,##0.0\ _₽_-;\-* #,##0.0\ _₽_-;_-* &quot;-&quot;\ _₽_-;_-@_-"/>
    <numFmt numFmtId="166" formatCode="0.0"/>
    <numFmt numFmtId="167" formatCode="_-* #,##0.00\ _₽_-;\-* #,##0.00\ _₽_-;_-* &quot;-&quot;\ _₽_-;_-@_-"/>
    <numFmt numFmtId="168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4" tint="-0.249977111117893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 shrinkToFi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top" wrapText="1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center" vertical="top"/>
    </xf>
    <xf numFmtId="0" fontId="1" fillId="0" borderId="0" xfId="0" applyFont="1" applyBorder="1"/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1" fontId="2" fillId="2" borderId="4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" fontId="2" fillId="0" borderId="2" xfId="0" applyNumberFormat="1" applyFont="1" applyBorder="1" applyAlignment="1">
      <alignment horizontal="right" vertical="top" wrapText="1" indent="2"/>
    </xf>
    <xf numFmtId="1" fontId="2" fillId="2" borderId="4" xfId="0" applyNumberFormat="1" applyFont="1" applyFill="1" applyBorder="1" applyAlignment="1">
      <alignment horizontal="right" vertical="top" wrapText="1" indent="2"/>
    </xf>
    <xf numFmtId="1" fontId="1" fillId="0" borderId="2" xfId="0" applyNumberFormat="1" applyFont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165" fontId="2" fillId="0" borderId="1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right" vertical="top" wrapText="1" indent="2"/>
    </xf>
    <xf numFmtId="166" fontId="2" fillId="0" borderId="0" xfId="0" applyNumberFormat="1" applyFont="1" applyAlignment="1">
      <alignment horizontal="left" vertical="top"/>
    </xf>
    <xf numFmtId="166" fontId="2" fillId="0" borderId="2" xfId="0" applyNumberFormat="1" applyFont="1" applyBorder="1" applyAlignment="1">
      <alignment horizontal="right" vertical="top" wrapText="1" indent="2"/>
    </xf>
    <xf numFmtId="165" fontId="1" fillId="0" borderId="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164" fontId="1" fillId="0" borderId="0" xfId="0" applyNumberFormat="1" applyFont="1"/>
    <xf numFmtId="165" fontId="2" fillId="0" borderId="0" xfId="0" applyNumberFormat="1" applyFont="1"/>
    <xf numFmtId="43" fontId="2" fillId="0" borderId="1" xfId="1" applyFont="1" applyBorder="1" applyAlignment="1">
      <alignment horizontal="right" vertical="top" wrapText="1"/>
    </xf>
    <xf numFmtId="43" fontId="2" fillId="0" borderId="0" xfId="1" applyFont="1"/>
    <xf numFmtId="168" fontId="2" fillId="0" borderId="0" xfId="0" applyNumberFormat="1" applyFont="1"/>
    <xf numFmtId="165" fontId="1" fillId="4" borderId="1" xfId="0" applyNumberFormat="1" applyFont="1" applyFill="1" applyBorder="1" applyAlignment="1">
      <alignment horizontal="right" vertical="top"/>
    </xf>
    <xf numFmtId="165" fontId="1" fillId="5" borderId="1" xfId="0" applyNumberFormat="1" applyFont="1" applyFill="1" applyBorder="1" applyAlignment="1">
      <alignment horizontal="right" vertical="top" wrapText="1"/>
    </xf>
    <xf numFmtId="165" fontId="1" fillId="6" borderId="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166" fontId="1" fillId="0" borderId="0" xfId="0" applyNumberFormat="1" applyFont="1" applyFill="1"/>
    <xf numFmtId="166" fontId="2" fillId="0" borderId="0" xfId="0" applyNumberFormat="1" applyFont="1" applyFill="1"/>
    <xf numFmtId="1" fontId="2" fillId="0" borderId="2" xfId="0" applyNumberFormat="1" applyFont="1" applyFill="1" applyBorder="1" applyAlignment="1">
      <alignment horizontal="right" vertical="top" wrapText="1" indent="2"/>
    </xf>
    <xf numFmtId="166" fontId="1" fillId="0" borderId="2" xfId="0" applyNumberFormat="1" applyFont="1" applyFill="1" applyBorder="1" applyAlignment="1">
      <alignment horizontal="right" vertical="top" wrapText="1" indent="2"/>
    </xf>
    <xf numFmtId="166" fontId="2" fillId="0" borderId="2" xfId="0" applyNumberFormat="1" applyFont="1" applyFill="1" applyBorder="1" applyAlignment="1">
      <alignment horizontal="right" vertical="top" wrapText="1" indent="2"/>
    </xf>
    <xf numFmtId="2" fontId="2" fillId="0" borderId="2" xfId="0" applyNumberFormat="1" applyFont="1" applyFill="1" applyBorder="1" applyAlignment="1">
      <alignment horizontal="right" vertical="top" wrapText="1" indent="2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opLeftCell="A3" workbookViewId="0">
      <selection activeCell="G11" sqref="G11"/>
    </sheetView>
  </sheetViews>
  <sheetFormatPr defaultColWidth="9.109375" defaultRowHeight="13.2" x14ac:dyDescent="0.3"/>
  <cols>
    <col min="1" max="1" width="6.6640625" style="32" customWidth="1"/>
    <col min="2" max="2" width="47.109375" style="32" customWidth="1"/>
    <col min="3" max="3" width="10.44140625" style="33" customWidth="1"/>
    <col min="4" max="4" width="44.33203125" style="32" hidden="1" customWidth="1"/>
    <col min="5" max="5" width="1.6640625" style="32" customWidth="1"/>
    <col min="6" max="6" width="9.109375" style="32"/>
    <col min="7" max="7" width="31.21875" style="32" customWidth="1"/>
    <col min="8" max="8" width="9.109375" style="32"/>
    <col min="9" max="9" width="1.5546875" style="32" customWidth="1"/>
    <col min="10" max="10" width="9.109375" style="32"/>
    <col min="11" max="11" width="29" style="32" customWidth="1"/>
    <col min="12" max="16384" width="9.109375" style="32"/>
  </cols>
  <sheetData>
    <row r="1" spans="1:12" ht="15.6" x14ac:dyDescent="0.3">
      <c r="A1" s="46" t="s">
        <v>79</v>
      </c>
    </row>
    <row r="2" spans="1:12" x14ac:dyDescent="0.3">
      <c r="A2" s="12"/>
    </row>
    <row r="3" spans="1:12" s="40" customFormat="1" ht="26.4" x14ac:dyDescent="0.3">
      <c r="A3" s="39" t="s">
        <v>46</v>
      </c>
      <c r="B3" s="39" t="s">
        <v>0</v>
      </c>
      <c r="C3" s="43" t="s">
        <v>51</v>
      </c>
      <c r="D3" s="39" t="s">
        <v>50</v>
      </c>
    </row>
    <row r="4" spans="1:12" x14ac:dyDescent="0.3">
      <c r="A4" s="35">
        <v>1</v>
      </c>
      <c r="B4" s="36" t="s">
        <v>47</v>
      </c>
      <c r="C4" s="37"/>
      <c r="D4" s="38"/>
      <c r="F4" s="40"/>
      <c r="G4" s="40"/>
      <c r="H4" s="40"/>
      <c r="I4" s="40"/>
      <c r="J4" s="40"/>
      <c r="K4" s="40"/>
      <c r="L4" s="40"/>
    </row>
    <row r="5" spans="1:12" x14ac:dyDescent="0.3">
      <c r="A5" s="34">
        <v>2</v>
      </c>
      <c r="B5" s="34" t="s">
        <v>80</v>
      </c>
      <c r="C5" s="67">
        <f>SUMIF(Баланс!$G$4:$G$56,'ОДДС косвенный метод'!A5,Баланс!$F$4:$F$56)</f>
        <v>50</v>
      </c>
      <c r="D5" s="34" t="s">
        <v>52</v>
      </c>
      <c r="F5" s="40"/>
      <c r="G5" s="40"/>
      <c r="H5" s="40"/>
      <c r="I5" s="40"/>
      <c r="J5" s="40"/>
      <c r="K5" s="40"/>
      <c r="L5" s="40"/>
    </row>
    <row r="6" spans="1:12" ht="26.4" customHeight="1" x14ac:dyDescent="0.3">
      <c r="A6" s="34">
        <v>3</v>
      </c>
      <c r="B6" s="34" t="s">
        <v>94</v>
      </c>
      <c r="C6" s="67">
        <f>SUMIF(Баланс!$G$4:$G$56,'ОДДС косвенный метод'!A6,Баланс!$F$4:$F$56)</f>
        <v>70</v>
      </c>
      <c r="D6" s="34" t="s">
        <v>69</v>
      </c>
      <c r="F6" s="40"/>
      <c r="G6" s="40"/>
      <c r="H6" s="40"/>
      <c r="I6" s="40"/>
      <c r="J6" s="40"/>
      <c r="K6" s="40"/>
      <c r="L6" s="40"/>
    </row>
    <row r="7" spans="1:12" ht="28.8" hidden="1" customHeight="1" x14ac:dyDescent="0.3">
      <c r="A7" s="34"/>
      <c r="B7" s="34"/>
      <c r="C7" s="65"/>
      <c r="D7" s="34" t="s">
        <v>97</v>
      </c>
      <c r="F7" s="40"/>
      <c r="G7" s="40"/>
      <c r="H7" s="40"/>
      <c r="I7" s="40"/>
      <c r="J7" s="40"/>
      <c r="K7" s="40"/>
      <c r="L7" s="40"/>
    </row>
    <row r="8" spans="1:12" x14ac:dyDescent="0.3">
      <c r="A8" s="34">
        <v>5</v>
      </c>
      <c r="B8" s="34" t="s">
        <v>89</v>
      </c>
      <c r="C8" s="67">
        <f>-SUMIF(Баланс!$G$4:$G$56,'ОДДС косвенный метод'!A8,Баланс!$F$4:$F$56)</f>
        <v>-30</v>
      </c>
      <c r="D8" s="34" t="s">
        <v>63</v>
      </c>
      <c r="F8" s="40"/>
      <c r="G8" s="40"/>
      <c r="H8" s="40"/>
      <c r="I8" s="40"/>
      <c r="J8" s="40"/>
      <c r="K8" s="40"/>
      <c r="L8" s="40"/>
    </row>
    <row r="9" spans="1:12" x14ac:dyDescent="0.3">
      <c r="A9" s="34">
        <v>6</v>
      </c>
      <c r="B9" s="34" t="s">
        <v>81</v>
      </c>
      <c r="C9" s="67">
        <f>-SUMIF(Баланс!$G$4:$G$56,'ОДДС косвенный метод'!A9,Баланс!$F$4:$F$56)</f>
        <v>-22</v>
      </c>
      <c r="D9" s="34" t="s">
        <v>64</v>
      </c>
      <c r="F9" s="40"/>
      <c r="G9" s="40"/>
      <c r="H9" s="40"/>
      <c r="I9" s="40"/>
      <c r="J9" s="40"/>
      <c r="K9" s="40"/>
      <c r="L9" s="40"/>
    </row>
    <row r="10" spans="1:12" x14ac:dyDescent="0.3">
      <c r="A10" s="34">
        <v>7</v>
      </c>
      <c r="B10" s="34" t="s">
        <v>82</v>
      </c>
      <c r="C10" s="67">
        <f>-SUMIF(Баланс!$G$4:$G$56,'ОДДС косвенный метод'!A10,Баланс!$F$4:$F$56)</f>
        <v>-10</v>
      </c>
      <c r="D10" s="34" t="s">
        <v>65</v>
      </c>
      <c r="F10" s="40"/>
      <c r="G10" s="40"/>
      <c r="H10" s="40"/>
      <c r="I10" s="40"/>
      <c r="J10" s="40"/>
      <c r="K10" s="40"/>
      <c r="L10" s="40"/>
    </row>
    <row r="11" spans="1:12" ht="26.4" x14ac:dyDescent="0.3">
      <c r="A11" s="34">
        <v>8</v>
      </c>
      <c r="B11" s="34" t="s">
        <v>83</v>
      </c>
      <c r="C11" s="67">
        <f>-SUMIF(Баланс!$G$4:$G$56,'ОДДС косвенный метод'!A11,Баланс!$F$4:$F$56)</f>
        <v>-2</v>
      </c>
      <c r="D11" s="34" t="s">
        <v>66</v>
      </c>
      <c r="F11" s="40"/>
      <c r="G11" s="40"/>
      <c r="H11" s="40"/>
      <c r="I11" s="40"/>
      <c r="J11" s="40"/>
      <c r="K11" s="40"/>
      <c r="L11" s="40"/>
    </row>
    <row r="12" spans="1:12" x14ac:dyDescent="0.3">
      <c r="A12" s="34">
        <v>9</v>
      </c>
      <c r="B12" s="34" t="s">
        <v>84</v>
      </c>
      <c r="C12" s="67">
        <f>SUMIF(Баланс!$G$4:$G$56,'ОДДС косвенный метод'!A12,Баланс!$F$4:$F$56)-C24</f>
        <v>-146</v>
      </c>
      <c r="D12" s="34" t="s">
        <v>67</v>
      </c>
      <c r="F12" s="40"/>
      <c r="G12" s="40"/>
      <c r="H12" s="40"/>
      <c r="I12" s="40"/>
      <c r="J12" s="40"/>
      <c r="K12" s="40"/>
      <c r="L12" s="40"/>
    </row>
    <row r="13" spans="1:12" ht="26.4" x14ac:dyDescent="0.3">
      <c r="A13" s="34">
        <v>10</v>
      </c>
      <c r="B13" s="34" t="s">
        <v>85</v>
      </c>
      <c r="C13" s="67">
        <f>SUMIF(Баланс!$G$4:$G$56,'ОДДС косвенный метод'!A13,Баланс!$F$4:$F$56)</f>
        <v>1.5</v>
      </c>
      <c r="D13" s="34" t="s">
        <v>68</v>
      </c>
    </row>
    <row r="14" spans="1:12" s="40" customFormat="1" ht="26.4" x14ac:dyDescent="0.3">
      <c r="A14" s="39">
        <v>11</v>
      </c>
      <c r="B14" s="39" t="s">
        <v>55</v>
      </c>
      <c r="C14" s="49">
        <f>SUM(C5:C13)</f>
        <v>-88.5</v>
      </c>
      <c r="D14" s="39"/>
    </row>
    <row r="15" spans="1:12" x14ac:dyDescent="0.3">
      <c r="A15" s="35">
        <v>12</v>
      </c>
      <c r="B15" s="36" t="s">
        <v>48</v>
      </c>
      <c r="C15" s="42"/>
      <c r="D15" s="38"/>
    </row>
    <row r="16" spans="1:12" ht="16.2" customHeight="1" x14ac:dyDescent="0.3">
      <c r="A16" s="34">
        <v>13</v>
      </c>
      <c r="B16" s="34" t="s">
        <v>86</v>
      </c>
      <c r="C16" s="67">
        <f>-SUMIF(Баланс!$G$4:$G$56,'ОДДС косвенный метод'!A16,Баланс!$F$4:$F$56)</f>
        <v>-38</v>
      </c>
      <c r="D16" s="34" t="s">
        <v>70</v>
      </c>
    </row>
    <row r="17" spans="1:6" ht="16.8" customHeight="1" x14ac:dyDescent="0.3">
      <c r="A17" s="34">
        <v>14</v>
      </c>
      <c r="B17" s="34" t="s">
        <v>87</v>
      </c>
      <c r="C17" s="67">
        <f>-SUMIF(Баланс!$G$4:$G$56,'ОДДС косвенный метод'!A17,Баланс!$F$4:$F$56)</f>
        <v>2</v>
      </c>
      <c r="D17" s="34" t="s">
        <v>71</v>
      </c>
    </row>
    <row r="18" spans="1:6" x14ac:dyDescent="0.3">
      <c r="A18" s="34">
        <v>15</v>
      </c>
      <c r="B18" s="34" t="s">
        <v>88</v>
      </c>
      <c r="C18" s="68">
        <f>-SUMIF(Баланс!$G$4:$G$56,'ОДДС косвенный метод'!A18,Баланс!$F$4:$F$56)</f>
        <v>0</v>
      </c>
      <c r="D18" s="34" t="s">
        <v>72</v>
      </c>
    </row>
    <row r="19" spans="1:6" x14ac:dyDescent="0.3">
      <c r="A19" s="34">
        <v>16</v>
      </c>
      <c r="B19" s="34" t="s">
        <v>90</v>
      </c>
      <c r="C19" s="68">
        <f>-SUMIF(Баланс!$G$4:$G$56,'ОДДС косвенный метод'!A19,Баланс!$F$4:$F$56)</f>
        <v>-5</v>
      </c>
      <c r="D19" s="34" t="s">
        <v>73</v>
      </c>
    </row>
    <row r="20" spans="1:6" s="40" customFormat="1" ht="26.4" x14ac:dyDescent="0.3">
      <c r="A20" s="39">
        <v>17</v>
      </c>
      <c r="B20" s="39" t="s">
        <v>56</v>
      </c>
      <c r="C20" s="66">
        <f>SUM(C15:C19)</f>
        <v>-41</v>
      </c>
      <c r="D20" s="39"/>
    </row>
    <row r="21" spans="1:6" x14ac:dyDescent="0.3">
      <c r="A21" s="35">
        <v>18</v>
      </c>
      <c r="B21" s="36" t="s">
        <v>49</v>
      </c>
      <c r="C21" s="42"/>
      <c r="D21" s="38"/>
    </row>
    <row r="22" spans="1:6" x14ac:dyDescent="0.3">
      <c r="A22" s="34">
        <v>19</v>
      </c>
      <c r="B22" s="34" t="s">
        <v>91</v>
      </c>
      <c r="C22" s="65">
        <f>SUMIF(Баланс!$G$4:$G$56,'ОДДС косвенный метод'!A22,Баланс!$F$4:$F$56)</f>
        <v>5</v>
      </c>
      <c r="D22" s="34" t="s">
        <v>74</v>
      </c>
    </row>
    <row r="23" spans="1:6" x14ac:dyDescent="0.3">
      <c r="A23" s="34">
        <v>20</v>
      </c>
      <c r="B23" s="34" t="s">
        <v>92</v>
      </c>
      <c r="C23" s="65">
        <f>SUMIF(Баланс!$G$4:$G$56,'ОДДС косвенный метод'!A23,Баланс!$F$4:$F$56)</f>
        <v>-2</v>
      </c>
      <c r="D23" s="34" t="s">
        <v>75</v>
      </c>
    </row>
    <row r="24" spans="1:6" x14ac:dyDescent="0.3">
      <c r="A24" s="34"/>
      <c r="B24" s="34" t="s">
        <v>106</v>
      </c>
      <c r="C24" s="65">
        <f>Баланс!F53+Баланс!F54</f>
        <v>1</v>
      </c>
      <c r="D24" s="34"/>
    </row>
    <row r="25" spans="1:6" x14ac:dyDescent="0.3">
      <c r="A25" s="34">
        <v>21</v>
      </c>
      <c r="B25" s="34" t="s">
        <v>93</v>
      </c>
      <c r="C25" s="65">
        <f>SUMIF(Баланс!$G$4:$G$56,'ОДДС косвенный метод'!A25,Баланс!$F$4:$F$56)</f>
        <v>120</v>
      </c>
      <c r="D25" s="34" t="s">
        <v>76</v>
      </c>
    </row>
    <row r="26" spans="1:6" s="40" customFormat="1" ht="26.4" x14ac:dyDescent="0.3">
      <c r="A26" s="39">
        <v>22</v>
      </c>
      <c r="B26" s="39" t="s">
        <v>57</v>
      </c>
      <c r="C26" s="66">
        <f>SUM(C21:C25)</f>
        <v>124</v>
      </c>
      <c r="D26" s="39"/>
    </row>
    <row r="27" spans="1:6" s="40" customFormat="1" x14ac:dyDescent="0.3">
      <c r="A27" s="39">
        <v>23</v>
      </c>
      <c r="B27" s="39" t="s">
        <v>58</v>
      </c>
      <c r="C27" s="66">
        <f>SUM(C14,C20,C26)</f>
        <v>-5.5</v>
      </c>
      <c r="D27" s="39"/>
    </row>
    <row r="28" spans="1:6" ht="26.4" x14ac:dyDescent="0.3">
      <c r="A28" s="34">
        <v>24</v>
      </c>
      <c r="B28" s="34" t="s">
        <v>53</v>
      </c>
      <c r="C28" s="41">
        <f>Баланс!C21</f>
        <v>50</v>
      </c>
      <c r="D28" s="34" t="s">
        <v>77</v>
      </c>
    </row>
    <row r="29" spans="1:6" ht="39.6" x14ac:dyDescent="0.3">
      <c r="A29" s="34">
        <v>25</v>
      </c>
      <c r="B29" s="34" t="s">
        <v>59</v>
      </c>
      <c r="C29" s="51">
        <f>SUM(C27:C28)</f>
        <v>44.5</v>
      </c>
      <c r="D29" s="34" t="s">
        <v>78</v>
      </c>
      <c r="F29" s="5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T79"/>
  <sheetViews>
    <sheetView showGridLines="0" tabSelected="1" zoomScale="85" zoomScaleNormal="85" workbookViewId="0">
      <selection activeCell="R10" sqref="R10"/>
    </sheetView>
  </sheetViews>
  <sheetFormatPr defaultColWidth="9.109375" defaultRowHeight="13.2" x14ac:dyDescent="0.25"/>
  <cols>
    <col min="1" max="1" width="72.5546875" style="2" bestFit="1" customWidth="1"/>
    <col min="2" max="2" width="5.5546875" style="2" bestFit="1" customWidth="1"/>
    <col min="3" max="4" width="14.88671875" style="3" customWidth="1"/>
    <col min="5" max="5" width="5.109375" style="2" customWidth="1"/>
    <col min="6" max="6" width="23.109375" style="3" customWidth="1"/>
    <col min="7" max="7" width="20" style="13" customWidth="1"/>
    <col min="8" max="9" width="9.109375" style="2"/>
    <col min="10" max="10" width="2.21875" style="2" bestFit="1" customWidth="1"/>
    <col min="11" max="11" width="4.44140625" style="2" bestFit="1" customWidth="1"/>
    <col min="12" max="12" width="4.6640625" style="2" bestFit="1" customWidth="1"/>
    <col min="13" max="13" width="4.33203125" style="2" bestFit="1" customWidth="1"/>
    <col min="14" max="14" width="5.5546875" style="2" bestFit="1" customWidth="1"/>
    <col min="15" max="15" width="6.21875" style="2" bestFit="1" customWidth="1"/>
    <col min="16" max="16" width="5.33203125" style="2" bestFit="1" customWidth="1"/>
    <col min="17" max="17" width="4.21875" style="2" bestFit="1" customWidth="1"/>
    <col min="18" max="18" width="4.6640625" style="2" bestFit="1" customWidth="1"/>
    <col min="19" max="19" width="4.21875" style="2" bestFit="1" customWidth="1"/>
    <col min="20" max="16384" width="9.109375" style="2"/>
  </cols>
  <sheetData>
    <row r="1" spans="1:10" ht="15.6" x14ac:dyDescent="0.3">
      <c r="A1" s="45" t="s">
        <v>100</v>
      </c>
    </row>
    <row r="2" spans="1:10" x14ac:dyDescent="0.25">
      <c r="A2" s="4"/>
      <c r="B2" s="5"/>
      <c r="C2" s="6"/>
      <c r="D2" s="6"/>
    </row>
    <row r="3" spans="1:10" s="9" customFormat="1" ht="49.2" customHeight="1" x14ac:dyDescent="0.25">
      <c r="A3" s="7" t="s">
        <v>0</v>
      </c>
      <c r="B3" s="7" t="s">
        <v>1</v>
      </c>
      <c r="C3" s="8" t="s">
        <v>42</v>
      </c>
      <c r="D3" s="8" t="s">
        <v>43</v>
      </c>
      <c r="F3" s="8" t="s">
        <v>45</v>
      </c>
      <c r="G3" s="14" t="s">
        <v>54</v>
      </c>
    </row>
    <row r="4" spans="1:10" hidden="1" x14ac:dyDescent="0.25">
      <c r="A4" s="10" t="s">
        <v>2</v>
      </c>
      <c r="B4" s="10"/>
      <c r="C4" s="15"/>
      <c r="D4" s="15"/>
      <c r="E4" s="16"/>
      <c r="F4" s="17"/>
      <c r="G4" s="22"/>
    </row>
    <row r="5" spans="1:10" hidden="1" x14ac:dyDescent="0.25">
      <c r="A5" s="10" t="s">
        <v>3</v>
      </c>
      <c r="B5" s="10"/>
      <c r="C5" s="15"/>
      <c r="D5" s="15"/>
      <c r="E5" s="16"/>
      <c r="F5" s="17"/>
      <c r="G5" s="22"/>
    </row>
    <row r="6" spans="1:10" x14ac:dyDescent="0.25">
      <c r="A6" s="10" t="s">
        <v>4</v>
      </c>
      <c r="B6" s="10">
        <v>1110</v>
      </c>
      <c r="C6" s="15">
        <v>10</v>
      </c>
      <c r="D6" s="15">
        <v>8</v>
      </c>
      <c r="E6" s="16"/>
      <c r="F6" s="17">
        <f t="shared" ref="F6:F48" si="0">D6-C6</f>
        <v>-2</v>
      </c>
      <c r="G6" s="22"/>
      <c r="I6" s="55"/>
    </row>
    <row r="7" spans="1:10" hidden="1" x14ac:dyDescent="0.25">
      <c r="A7" s="10" t="s">
        <v>5</v>
      </c>
      <c r="B7" s="10">
        <v>1120</v>
      </c>
      <c r="C7" s="15">
        <v>0</v>
      </c>
      <c r="D7" s="15">
        <v>0</v>
      </c>
      <c r="E7" s="16"/>
      <c r="F7" s="17">
        <f t="shared" si="0"/>
        <v>0</v>
      </c>
      <c r="G7" s="22"/>
      <c r="I7" s="55">
        <f>-(F6+F10+F14+F17+F18+F19+F20+F22)+F31+F36+F42+F43+F46</f>
        <v>-55.5</v>
      </c>
    </row>
    <row r="8" spans="1:10" hidden="1" x14ac:dyDescent="0.25">
      <c r="A8" s="10" t="s">
        <v>6</v>
      </c>
      <c r="B8" s="10">
        <v>1130</v>
      </c>
      <c r="C8" s="15">
        <v>0</v>
      </c>
      <c r="D8" s="15">
        <v>0</v>
      </c>
      <c r="E8" s="16"/>
      <c r="F8" s="17">
        <f t="shared" si="0"/>
        <v>0</v>
      </c>
      <c r="G8" s="22"/>
    </row>
    <row r="9" spans="1:10" hidden="1" x14ac:dyDescent="0.25">
      <c r="A9" s="10" t="s">
        <v>7</v>
      </c>
      <c r="B9" s="10">
        <v>1140</v>
      </c>
      <c r="C9" s="15">
        <v>0</v>
      </c>
      <c r="D9" s="15">
        <v>0</v>
      </c>
      <c r="E9" s="16"/>
      <c r="F9" s="17">
        <f t="shared" si="0"/>
        <v>0</v>
      </c>
      <c r="G9" s="22"/>
    </row>
    <row r="10" spans="1:10" x14ac:dyDescent="0.25">
      <c r="A10" s="10" t="s">
        <v>41</v>
      </c>
      <c r="B10" s="10">
        <v>1150</v>
      </c>
      <c r="C10" s="56">
        <v>1760</v>
      </c>
      <c r="D10" s="56">
        <v>1728</v>
      </c>
      <c r="E10" s="16"/>
      <c r="F10" s="17">
        <f>D10-C10</f>
        <v>-32</v>
      </c>
      <c r="G10" s="22"/>
      <c r="J10" s="2" t="s">
        <v>104</v>
      </c>
    </row>
    <row r="11" spans="1:10" hidden="1" x14ac:dyDescent="0.25">
      <c r="A11" s="10" t="s">
        <v>8</v>
      </c>
      <c r="B11" s="10">
        <v>1160</v>
      </c>
      <c r="C11" s="15">
        <v>0</v>
      </c>
      <c r="D11" s="15">
        <v>0</v>
      </c>
      <c r="E11" s="16"/>
      <c r="F11" s="17">
        <f t="shared" si="0"/>
        <v>0</v>
      </c>
      <c r="G11" s="22">
        <v>15</v>
      </c>
      <c r="I11" s="3">
        <f>F51</f>
        <v>50</v>
      </c>
    </row>
    <row r="12" spans="1:10" hidden="1" x14ac:dyDescent="0.25">
      <c r="A12" s="10" t="s">
        <v>9</v>
      </c>
      <c r="B12" s="10">
        <v>1170</v>
      </c>
      <c r="C12" s="15">
        <v>0</v>
      </c>
      <c r="D12" s="15">
        <v>0</v>
      </c>
      <c r="E12" s="16"/>
      <c r="F12" s="17">
        <f t="shared" si="0"/>
        <v>0</v>
      </c>
      <c r="G12" s="22">
        <v>15</v>
      </c>
      <c r="I12" s="3">
        <f>-(SUM(F6:F14)+SUM(F17:F20)+F22)+F36+F42+F43+F31</f>
        <v>-57</v>
      </c>
    </row>
    <row r="13" spans="1:10" hidden="1" x14ac:dyDescent="0.25">
      <c r="A13" s="10" t="s">
        <v>10</v>
      </c>
      <c r="B13" s="10">
        <v>1180</v>
      </c>
      <c r="C13" s="15">
        <v>0</v>
      </c>
      <c r="D13" s="15">
        <v>0</v>
      </c>
      <c r="E13" s="16"/>
      <c r="F13" s="17">
        <f t="shared" si="0"/>
        <v>0</v>
      </c>
      <c r="G13" s="22">
        <v>8</v>
      </c>
    </row>
    <row r="14" spans="1:10" x14ac:dyDescent="0.25">
      <c r="A14" s="10" t="s">
        <v>11</v>
      </c>
      <c r="B14" s="10">
        <v>1190</v>
      </c>
      <c r="C14" s="15">
        <v>9</v>
      </c>
      <c r="D14" s="15">
        <v>14</v>
      </c>
      <c r="E14" s="16"/>
      <c r="F14" s="17">
        <f t="shared" si="0"/>
        <v>5</v>
      </c>
      <c r="G14" s="22">
        <v>16</v>
      </c>
      <c r="J14" s="2" t="s">
        <v>105</v>
      </c>
    </row>
    <row r="15" spans="1:10" s="1" customFormat="1" hidden="1" x14ac:dyDescent="0.25">
      <c r="A15" s="11" t="s">
        <v>12</v>
      </c>
      <c r="B15" s="11">
        <v>1100</v>
      </c>
      <c r="C15" s="18">
        <f>SUM(C6:C14)</f>
        <v>1779</v>
      </c>
      <c r="D15" s="18">
        <f>SUM(D6:D14)</f>
        <v>1750</v>
      </c>
      <c r="E15" s="19"/>
      <c r="F15" s="20">
        <f t="shared" si="0"/>
        <v>-29</v>
      </c>
      <c r="G15" s="22"/>
    </row>
    <row r="16" spans="1:10" hidden="1" x14ac:dyDescent="0.25">
      <c r="A16" s="10" t="s">
        <v>13</v>
      </c>
      <c r="B16" s="10"/>
      <c r="C16" s="15"/>
      <c r="D16" s="15"/>
      <c r="E16" s="16"/>
      <c r="F16" s="17"/>
      <c r="G16" s="22"/>
    </row>
    <row r="17" spans="1:20" x14ac:dyDescent="0.25">
      <c r="A17" s="10" t="s">
        <v>14</v>
      </c>
      <c r="B17" s="10">
        <v>1210</v>
      </c>
      <c r="C17" s="15">
        <v>390</v>
      </c>
      <c r="D17" s="15">
        <v>420</v>
      </c>
      <c r="E17" s="16"/>
      <c r="F17" s="17">
        <f t="shared" si="0"/>
        <v>30</v>
      </c>
      <c r="G17" s="22">
        <v>5</v>
      </c>
    </row>
    <row r="18" spans="1:20" x14ac:dyDescent="0.25">
      <c r="A18" s="10" t="s">
        <v>15</v>
      </c>
      <c r="B18" s="10">
        <v>1220</v>
      </c>
      <c r="C18" s="15">
        <v>30</v>
      </c>
      <c r="D18" s="15">
        <v>52</v>
      </c>
      <c r="E18" s="16"/>
      <c r="F18" s="17">
        <f t="shared" si="0"/>
        <v>22</v>
      </c>
      <c r="G18" s="22">
        <v>6</v>
      </c>
      <c r="K18" s="2" t="s">
        <v>103</v>
      </c>
    </row>
    <row r="19" spans="1:20" x14ac:dyDescent="0.25">
      <c r="A19" s="10" t="s">
        <v>16</v>
      </c>
      <c r="B19" s="10">
        <v>1230</v>
      </c>
      <c r="C19" s="15">
        <v>139</v>
      </c>
      <c r="D19" s="15">
        <v>149</v>
      </c>
      <c r="E19" s="16"/>
      <c r="F19" s="17">
        <f t="shared" si="0"/>
        <v>10</v>
      </c>
      <c r="G19" s="22">
        <v>7</v>
      </c>
    </row>
    <row r="20" spans="1:20" x14ac:dyDescent="0.25">
      <c r="A20" s="10" t="s">
        <v>17</v>
      </c>
      <c r="B20" s="10">
        <v>1240</v>
      </c>
      <c r="C20" s="56">
        <v>11</v>
      </c>
      <c r="D20" s="56">
        <v>12</v>
      </c>
      <c r="E20" s="16"/>
      <c r="F20" s="17">
        <f t="shared" si="0"/>
        <v>1</v>
      </c>
      <c r="G20" s="22">
        <v>8</v>
      </c>
    </row>
    <row r="21" spans="1:20" x14ac:dyDescent="0.25">
      <c r="A21" s="10" t="s">
        <v>18</v>
      </c>
      <c r="B21" s="10">
        <v>1250</v>
      </c>
      <c r="C21" s="47">
        <v>50</v>
      </c>
      <c r="D21" s="47">
        <v>44.5</v>
      </c>
      <c r="E21" s="16"/>
      <c r="F21" s="48">
        <f>D21-C21</f>
        <v>-5.5</v>
      </c>
      <c r="G21" s="22"/>
      <c r="K21" s="62"/>
      <c r="L21" s="62"/>
      <c r="M21" s="62"/>
      <c r="N21" s="62"/>
      <c r="O21" s="62"/>
      <c r="P21" s="62"/>
      <c r="Q21" s="62"/>
      <c r="R21" s="62"/>
      <c r="S21" s="62"/>
      <c r="T21" s="62"/>
    </row>
    <row r="22" spans="1:20" x14ac:dyDescent="0.25">
      <c r="A22" s="10" t="s">
        <v>19</v>
      </c>
      <c r="B22" s="10">
        <v>1260</v>
      </c>
      <c r="C22" s="15">
        <v>60</v>
      </c>
      <c r="D22" s="15">
        <v>61</v>
      </c>
      <c r="E22" s="16"/>
      <c r="F22" s="17">
        <f t="shared" si="0"/>
        <v>1</v>
      </c>
      <c r="G22" s="22">
        <v>8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</row>
    <row r="23" spans="1:20" s="1" customFormat="1" hidden="1" x14ac:dyDescent="0.25">
      <c r="A23" s="11" t="s">
        <v>20</v>
      </c>
      <c r="B23" s="11">
        <v>1200</v>
      </c>
      <c r="C23" s="18">
        <f>SUM(C17:C22)</f>
        <v>680</v>
      </c>
      <c r="D23" s="18">
        <f>SUM(D17:D22)</f>
        <v>738.5</v>
      </c>
      <c r="E23" s="19"/>
      <c r="F23" s="20">
        <f t="shared" si="0"/>
        <v>58.5</v>
      </c>
      <c r="G23" s="22"/>
    </row>
    <row r="24" spans="1:20" s="1" customFormat="1" x14ac:dyDescent="0.25">
      <c r="A24" s="11" t="s">
        <v>40</v>
      </c>
      <c r="B24" s="11">
        <v>1600</v>
      </c>
      <c r="C24" s="61">
        <f>C15+C23</f>
        <v>2459</v>
      </c>
      <c r="D24" s="60">
        <f>D15+D23</f>
        <v>2488.5</v>
      </c>
      <c r="E24" s="19"/>
      <c r="F24" s="59">
        <f t="shared" si="0"/>
        <v>29.5</v>
      </c>
      <c r="G24" s="22"/>
      <c r="J24" s="2" t="s">
        <v>104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</row>
    <row r="25" spans="1:20" hidden="1" x14ac:dyDescent="0.25">
      <c r="A25" s="10"/>
      <c r="B25" s="10"/>
      <c r="C25" s="15"/>
      <c r="D25" s="15"/>
      <c r="E25" s="16"/>
      <c r="F25" s="17">
        <f t="shared" si="0"/>
        <v>0</v>
      </c>
      <c r="G25" s="22"/>
      <c r="J25" s="2" t="s">
        <v>105</v>
      </c>
    </row>
    <row r="26" spans="1:20" hidden="1" x14ac:dyDescent="0.25">
      <c r="A26" s="10" t="s">
        <v>21</v>
      </c>
      <c r="B26" s="10"/>
      <c r="C26" s="15"/>
      <c r="D26" s="15"/>
      <c r="E26" s="16"/>
      <c r="F26" s="17"/>
      <c r="G26" s="22"/>
    </row>
    <row r="27" spans="1:20" hidden="1" x14ac:dyDescent="0.25">
      <c r="A27" s="10" t="s">
        <v>22</v>
      </c>
      <c r="B27" s="10"/>
      <c r="C27" s="15"/>
      <c r="D27" s="15"/>
      <c r="E27" s="16"/>
      <c r="F27" s="17"/>
      <c r="G27" s="22"/>
    </row>
    <row r="28" spans="1:20" hidden="1" x14ac:dyDescent="0.25">
      <c r="A28" s="10" t="s">
        <v>23</v>
      </c>
      <c r="B28" s="10">
        <v>1310</v>
      </c>
      <c r="C28" s="15">
        <v>428</v>
      </c>
      <c r="D28" s="15">
        <v>428</v>
      </c>
      <c r="E28" s="16"/>
      <c r="F28" s="17">
        <f t="shared" si="0"/>
        <v>0</v>
      </c>
      <c r="G28" s="22">
        <v>19</v>
      </c>
    </row>
    <row r="29" spans="1:20" hidden="1" x14ac:dyDescent="0.25">
      <c r="A29" s="10" t="s">
        <v>24</v>
      </c>
      <c r="B29" s="10">
        <v>1320</v>
      </c>
      <c r="C29" s="15">
        <v>0</v>
      </c>
      <c r="D29" s="15">
        <v>0</v>
      </c>
      <c r="E29" s="16"/>
      <c r="F29" s="17">
        <f t="shared" si="0"/>
        <v>0</v>
      </c>
      <c r="G29" s="22">
        <v>19</v>
      </c>
    </row>
    <row r="30" spans="1:20" hidden="1" x14ac:dyDescent="0.25">
      <c r="A30" s="10" t="s">
        <v>25</v>
      </c>
      <c r="B30" s="10">
        <v>1340</v>
      </c>
      <c r="C30" s="15">
        <v>0</v>
      </c>
      <c r="D30" s="15">
        <v>0</v>
      </c>
      <c r="E30" s="16"/>
      <c r="F30" s="17">
        <f t="shared" si="0"/>
        <v>0</v>
      </c>
      <c r="G30" s="22">
        <v>19</v>
      </c>
    </row>
    <row r="31" spans="1:20" x14ac:dyDescent="0.25">
      <c r="A31" s="10" t="s">
        <v>26</v>
      </c>
      <c r="B31" s="10">
        <v>1350</v>
      </c>
      <c r="C31" s="15">
        <v>0</v>
      </c>
      <c r="D31" s="15">
        <v>5</v>
      </c>
      <c r="E31" s="16"/>
      <c r="F31" s="17">
        <f t="shared" si="0"/>
        <v>5</v>
      </c>
      <c r="G31" s="22">
        <v>19</v>
      </c>
      <c r="J31" s="2" t="s">
        <v>105</v>
      </c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0" hidden="1" x14ac:dyDescent="0.25">
      <c r="A32" s="10" t="s">
        <v>27</v>
      </c>
      <c r="B32" s="10">
        <v>1360</v>
      </c>
      <c r="C32" s="15">
        <v>0</v>
      </c>
      <c r="D32" s="15">
        <v>0</v>
      </c>
      <c r="E32" s="16"/>
      <c r="F32" s="17">
        <f t="shared" si="0"/>
        <v>0</v>
      </c>
      <c r="G32" s="22">
        <v>19</v>
      </c>
    </row>
    <row r="33" spans="1:20" x14ac:dyDescent="0.25">
      <c r="A33" s="10" t="s">
        <v>28</v>
      </c>
      <c r="B33" s="10">
        <v>1370</v>
      </c>
      <c r="C33" s="15">
        <v>598</v>
      </c>
      <c r="D33" s="15">
        <v>648</v>
      </c>
      <c r="E33" s="16"/>
      <c r="F33" s="53">
        <f t="shared" si="0"/>
        <v>50</v>
      </c>
      <c r="G33" s="22"/>
      <c r="K33" s="62"/>
      <c r="L33" s="62"/>
      <c r="M33" s="62"/>
      <c r="N33" s="62"/>
      <c r="O33" s="62"/>
      <c r="P33" s="62"/>
      <c r="Q33" s="62"/>
      <c r="R33" s="62"/>
      <c r="S33" s="62"/>
      <c r="T33" s="62"/>
    </row>
    <row r="34" spans="1:20" s="1" customFormat="1" hidden="1" x14ac:dyDescent="0.25">
      <c r="A34" s="11" t="s">
        <v>29</v>
      </c>
      <c r="B34" s="11">
        <v>1300</v>
      </c>
      <c r="C34" s="18">
        <f>SUM(C28:C33)</f>
        <v>1026</v>
      </c>
      <c r="D34" s="18">
        <f>SUM(D28:D33)</f>
        <v>1081</v>
      </c>
      <c r="E34" s="19"/>
      <c r="F34" s="17">
        <f t="shared" si="0"/>
        <v>55</v>
      </c>
      <c r="G34" s="22"/>
      <c r="I34" s="54">
        <f>-(F6-F10-F14-F17-F18-F19-F20-F22)+F31+F36++F42+F43+F46</f>
        <v>18.5</v>
      </c>
    </row>
    <row r="35" spans="1:20" hidden="1" x14ac:dyDescent="0.25">
      <c r="A35" s="10" t="s">
        <v>30</v>
      </c>
      <c r="B35" s="10"/>
      <c r="C35" s="15"/>
      <c r="D35" s="15"/>
      <c r="E35" s="16"/>
      <c r="F35" s="17"/>
      <c r="G35" s="22"/>
    </row>
    <row r="36" spans="1:20" x14ac:dyDescent="0.25">
      <c r="A36" s="10" t="s">
        <v>31</v>
      </c>
      <c r="B36" s="10">
        <v>1410</v>
      </c>
      <c r="C36" s="15">
        <v>748</v>
      </c>
      <c r="D36" s="15">
        <v>746</v>
      </c>
      <c r="E36" s="16"/>
      <c r="F36" s="48">
        <f t="shared" si="0"/>
        <v>-2</v>
      </c>
      <c r="G36" s="22">
        <v>20</v>
      </c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1:20" hidden="1" x14ac:dyDescent="0.25">
      <c r="A37" s="10" t="s">
        <v>32</v>
      </c>
      <c r="B37" s="10">
        <v>1420</v>
      </c>
      <c r="C37" s="15">
        <v>0</v>
      </c>
      <c r="D37" s="15">
        <v>0</v>
      </c>
      <c r="E37" s="16"/>
      <c r="F37" s="17">
        <f t="shared" si="0"/>
        <v>0</v>
      </c>
      <c r="G37" s="22">
        <v>10</v>
      </c>
    </row>
    <row r="38" spans="1:20" hidden="1" x14ac:dyDescent="0.25">
      <c r="A38" s="10" t="s">
        <v>33</v>
      </c>
      <c r="B38" s="10">
        <v>1430</v>
      </c>
      <c r="C38" s="15">
        <v>0</v>
      </c>
      <c r="D38" s="15">
        <v>0</v>
      </c>
      <c r="E38" s="16"/>
      <c r="F38" s="17">
        <f t="shared" si="0"/>
        <v>0</v>
      </c>
      <c r="G38" s="22">
        <v>10</v>
      </c>
    </row>
    <row r="39" spans="1:20" hidden="1" x14ac:dyDescent="0.25">
      <c r="A39" s="10" t="s">
        <v>34</v>
      </c>
      <c r="B39" s="10">
        <v>1450</v>
      </c>
      <c r="C39" s="15">
        <v>0</v>
      </c>
      <c r="D39" s="15">
        <v>0</v>
      </c>
      <c r="E39" s="16"/>
      <c r="F39" s="17">
        <f t="shared" si="0"/>
        <v>0</v>
      </c>
      <c r="G39" s="22">
        <v>10</v>
      </c>
    </row>
    <row r="40" spans="1:20" s="1" customFormat="1" hidden="1" x14ac:dyDescent="0.25">
      <c r="A40" s="11" t="s">
        <v>35</v>
      </c>
      <c r="B40" s="11">
        <v>1400</v>
      </c>
      <c r="C40" s="18">
        <f>SUM(C36:C39)</f>
        <v>748</v>
      </c>
      <c r="D40" s="18">
        <f>SUM(D36:D39)</f>
        <v>746</v>
      </c>
      <c r="E40" s="19"/>
      <c r="F40" s="20">
        <f t="shared" si="0"/>
        <v>-2</v>
      </c>
      <c r="G40" s="22"/>
    </row>
    <row r="41" spans="1:20" hidden="1" x14ac:dyDescent="0.25">
      <c r="A41" s="10" t="s">
        <v>36</v>
      </c>
      <c r="B41" s="10"/>
      <c r="C41" s="15"/>
      <c r="D41" s="15"/>
      <c r="E41" s="16"/>
      <c r="F41" s="17"/>
      <c r="G41" s="22"/>
    </row>
    <row r="42" spans="1:20" x14ac:dyDescent="0.25">
      <c r="A42" s="10" t="s">
        <v>31</v>
      </c>
      <c r="B42" s="10">
        <v>1510</v>
      </c>
      <c r="C42" s="15">
        <v>52</v>
      </c>
      <c r="D42" s="15">
        <v>172</v>
      </c>
      <c r="E42" s="16"/>
      <c r="F42" s="17">
        <f t="shared" si="0"/>
        <v>120</v>
      </c>
      <c r="G42" s="22">
        <v>21</v>
      </c>
    </row>
    <row r="43" spans="1:20" x14ac:dyDescent="0.25">
      <c r="A43" s="10" t="s">
        <v>37</v>
      </c>
      <c r="B43" s="10">
        <v>1520</v>
      </c>
      <c r="C43" s="15">
        <v>588</v>
      </c>
      <c r="D43" s="15">
        <v>443</v>
      </c>
      <c r="E43" s="16"/>
      <c r="F43" s="17">
        <f t="shared" si="0"/>
        <v>-145</v>
      </c>
      <c r="G43" s="22">
        <v>9</v>
      </c>
      <c r="I43" s="62"/>
    </row>
    <row r="44" spans="1:20" hidden="1" x14ac:dyDescent="0.25">
      <c r="A44" s="10" t="s">
        <v>38</v>
      </c>
      <c r="B44" s="10">
        <v>1530</v>
      </c>
      <c r="C44" s="15">
        <v>0</v>
      </c>
      <c r="D44" s="15">
        <v>0</v>
      </c>
      <c r="E44" s="16"/>
      <c r="F44" s="17">
        <f t="shared" si="0"/>
        <v>0</v>
      </c>
      <c r="G44" s="22">
        <v>10</v>
      </c>
    </row>
    <row r="45" spans="1:20" hidden="1" x14ac:dyDescent="0.25">
      <c r="A45" s="10" t="s">
        <v>33</v>
      </c>
      <c r="B45" s="10">
        <v>1540</v>
      </c>
      <c r="C45" s="15">
        <v>0</v>
      </c>
      <c r="D45" s="15">
        <v>0</v>
      </c>
      <c r="E45" s="16"/>
      <c r="F45" s="17">
        <f t="shared" si="0"/>
        <v>0</v>
      </c>
      <c r="G45" s="22">
        <v>10</v>
      </c>
    </row>
    <row r="46" spans="1:20" x14ac:dyDescent="0.25">
      <c r="A46" s="10" t="s">
        <v>34</v>
      </c>
      <c r="B46" s="10">
        <v>1550</v>
      </c>
      <c r="C46" s="47">
        <v>45</v>
      </c>
      <c r="D46" s="47">
        <v>46.5</v>
      </c>
      <c r="E46" s="16"/>
      <c r="F46" s="48">
        <f>D46-C46</f>
        <v>1.5</v>
      </c>
      <c r="G46" s="22">
        <v>10</v>
      </c>
    </row>
    <row r="47" spans="1:20" s="1" customFormat="1" hidden="1" x14ac:dyDescent="0.25">
      <c r="A47" s="11" t="s">
        <v>39</v>
      </c>
      <c r="B47" s="11">
        <v>1500</v>
      </c>
      <c r="C47" s="18">
        <f>SUM(C42:C46)</f>
        <v>685</v>
      </c>
      <c r="D47" s="18">
        <f>SUM(D42:D46)</f>
        <v>661.5</v>
      </c>
      <c r="E47" s="19"/>
      <c r="F47" s="20">
        <f t="shared" si="0"/>
        <v>-23.5</v>
      </c>
      <c r="G47" s="22"/>
    </row>
    <row r="48" spans="1:20" s="1" customFormat="1" x14ac:dyDescent="0.25">
      <c r="A48" s="11" t="s">
        <v>40</v>
      </c>
      <c r="B48" s="11">
        <v>1700</v>
      </c>
      <c r="C48" s="61">
        <f>C34+C40+C47</f>
        <v>2459</v>
      </c>
      <c r="D48" s="60">
        <f>D34+D40+D47</f>
        <v>2488.5</v>
      </c>
      <c r="E48" s="19"/>
      <c r="F48" s="59">
        <f t="shared" si="0"/>
        <v>29.5</v>
      </c>
      <c r="G48" s="23"/>
    </row>
    <row r="49" spans="1:9" s="31" customFormat="1" hidden="1" x14ac:dyDescent="0.25">
      <c r="A49" s="27"/>
      <c r="B49" s="27"/>
      <c r="C49" s="28"/>
      <c r="D49" s="28"/>
      <c r="E49" s="29"/>
      <c r="F49" s="24"/>
      <c r="G49" s="30"/>
    </row>
    <row r="50" spans="1:9" s="1" customFormat="1" x14ac:dyDescent="0.25">
      <c r="A50" s="4" t="s">
        <v>44</v>
      </c>
      <c r="B50" s="4"/>
      <c r="C50" s="21"/>
      <c r="D50" s="21"/>
      <c r="E50" s="19"/>
      <c r="F50" s="25"/>
      <c r="G50" s="26"/>
    </row>
    <row r="51" spans="1:9" s="1" customFormat="1" x14ac:dyDescent="0.25">
      <c r="A51" s="11" t="s">
        <v>98</v>
      </c>
      <c r="B51" s="11"/>
      <c r="C51" s="44" t="s">
        <v>99</v>
      </c>
      <c r="D51" s="44" t="s">
        <v>99</v>
      </c>
      <c r="E51" s="19"/>
      <c r="F51" s="20">
        <v>50</v>
      </c>
      <c r="G51" s="22">
        <v>2</v>
      </c>
    </row>
    <row r="52" spans="1:9" s="1" customFormat="1" x14ac:dyDescent="0.25">
      <c r="A52" s="11" t="s">
        <v>61</v>
      </c>
      <c r="B52" s="11"/>
      <c r="C52" s="44" t="s">
        <v>99</v>
      </c>
      <c r="D52" s="44" t="s">
        <v>99</v>
      </c>
      <c r="E52" s="19"/>
      <c r="F52" s="52">
        <v>70</v>
      </c>
      <c r="G52" s="22">
        <v>3</v>
      </c>
    </row>
    <row r="53" spans="1:9" s="1" customFormat="1" x14ac:dyDescent="0.25">
      <c r="A53" s="11" t="s">
        <v>95</v>
      </c>
      <c r="B53" s="11"/>
      <c r="C53" s="44" t="s">
        <v>99</v>
      </c>
      <c r="D53" s="44" t="s">
        <v>99</v>
      </c>
      <c r="E53" s="19"/>
      <c r="F53" s="20">
        <v>2</v>
      </c>
      <c r="G53" s="22">
        <v>4</v>
      </c>
    </row>
    <row r="54" spans="1:9" s="1" customFormat="1" x14ac:dyDescent="0.25">
      <c r="A54" s="11" t="s">
        <v>96</v>
      </c>
      <c r="B54" s="11"/>
      <c r="C54" s="44" t="s">
        <v>99</v>
      </c>
      <c r="D54" s="44" t="s">
        <v>99</v>
      </c>
      <c r="E54" s="19"/>
      <c r="F54" s="20">
        <v>-1</v>
      </c>
      <c r="G54" s="22">
        <v>4</v>
      </c>
    </row>
    <row r="55" spans="1:9" x14ac:dyDescent="0.25">
      <c r="A55" s="11" t="s">
        <v>60</v>
      </c>
      <c r="B55" s="10"/>
      <c r="C55" s="15">
        <v>2106</v>
      </c>
      <c r="D55" s="15">
        <v>2144</v>
      </c>
      <c r="F55" s="52">
        <f>D55-C55</f>
        <v>38</v>
      </c>
      <c r="G55" s="22">
        <v>13</v>
      </c>
      <c r="I55" s="58">
        <f>F55-F52</f>
        <v>-32</v>
      </c>
    </row>
    <row r="56" spans="1:9" x14ac:dyDescent="0.25">
      <c r="A56" s="11" t="s">
        <v>62</v>
      </c>
      <c r="B56" s="10"/>
      <c r="C56" s="15">
        <v>10</v>
      </c>
      <c r="D56" s="15">
        <v>8</v>
      </c>
      <c r="F56" s="20">
        <f>D56-C56</f>
        <v>-2</v>
      </c>
      <c r="G56" s="22">
        <v>14</v>
      </c>
    </row>
    <row r="58" spans="1:9" x14ac:dyDescent="0.25">
      <c r="C58" s="55"/>
    </row>
    <row r="60" spans="1:9" x14ac:dyDescent="0.25">
      <c r="A60" s="2" t="s">
        <v>101</v>
      </c>
      <c r="C60" s="55">
        <f>F21</f>
        <v>-5.5</v>
      </c>
    </row>
    <row r="61" spans="1:9" x14ac:dyDescent="0.25">
      <c r="A61" s="2" t="s">
        <v>102</v>
      </c>
      <c r="C61" s="57">
        <f>F33</f>
        <v>50</v>
      </c>
    </row>
    <row r="62" spans="1:9" x14ac:dyDescent="0.25">
      <c r="C62" s="57"/>
    </row>
    <row r="63" spans="1:9" x14ac:dyDescent="0.25">
      <c r="C63" s="57"/>
    </row>
    <row r="64" spans="1:9" x14ac:dyDescent="0.25">
      <c r="A64" s="2" t="s">
        <v>4</v>
      </c>
      <c r="B64" s="2">
        <v>-2</v>
      </c>
      <c r="C64" s="57">
        <f>-B64</f>
        <v>2</v>
      </c>
    </row>
    <row r="65" spans="1:3" x14ac:dyDescent="0.25">
      <c r="A65" s="2" t="s">
        <v>41</v>
      </c>
      <c r="B65" s="2">
        <v>-32</v>
      </c>
      <c r="C65" s="57">
        <f t="shared" ref="C65:C71" si="1">-B65</f>
        <v>32</v>
      </c>
    </row>
    <row r="66" spans="1:3" x14ac:dyDescent="0.25">
      <c r="A66" s="2" t="s">
        <v>11</v>
      </c>
      <c r="B66" s="2">
        <v>5</v>
      </c>
      <c r="C66" s="57">
        <f t="shared" si="1"/>
        <v>-5</v>
      </c>
    </row>
    <row r="67" spans="1:3" x14ac:dyDescent="0.25">
      <c r="A67" s="2" t="s">
        <v>14</v>
      </c>
      <c r="B67" s="2">
        <v>30</v>
      </c>
      <c r="C67" s="57">
        <f t="shared" si="1"/>
        <v>-30</v>
      </c>
    </row>
    <row r="68" spans="1:3" x14ac:dyDescent="0.25">
      <c r="A68" s="2" t="s">
        <v>15</v>
      </c>
      <c r="B68" s="2">
        <v>22</v>
      </c>
      <c r="C68" s="57">
        <f t="shared" si="1"/>
        <v>-22</v>
      </c>
    </row>
    <row r="69" spans="1:3" x14ac:dyDescent="0.25">
      <c r="A69" s="2" t="s">
        <v>16</v>
      </c>
      <c r="B69" s="2">
        <v>10</v>
      </c>
      <c r="C69" s="57">
        <f t="shared" si="1"/>
        <v>-10</v>
      </c>
    </row>
    <row r="70" spans="1:3" x14ac:dyDescent="0.25">
      <c r="A70" s="2" t="s">
        <v>17</v>
      </c>
      <c r="B70" s="2">
        <v>1</v>
      </c>
      <c r="C70" s="57">
        <f t="shared" si="1"/>
        <v>-1</v>
      </c>
    </row>
    <row r="71" spans="1:3" x14ac:dyDescent="0.25">
      <c r="A71" s="2" t="s">
        <v>19</v>
      </c>
      <c r="B71" s="2">
        <v>1</v>
      </c>
      <c r="C71" s="57">
        <f t="shared" si="1"/>
        <v>-1</v>
      </c>
    </row>
    <row r="72" spans="1:3" x14ac:dyDescent="0.25">
      <c r="C72" s="57"/>
    </row>
    <row r="73" spans="1:3" x14ac:dyDescent="0.25">
      <c r="A73" s="2" t="s">
        <v>26</v>
      </c>
      <c r="B73" s="2">
        <v>5</v>
      </c>
      <c r="C73" s="57">
        <f>B73</f>
        <v>5</v>
      </c>
    </row>
    <row r="74" spans="1:3" x14ac:dyDescent="0.25">
      <c r="A74" s="2" t="s">
        <v>31</v>
      </c>
      <c r="B74" s="2">
        <v>-2</v>
      </c>
      <c r="C74" s="57">
        <f t="shared" ref="C74:C77" si="2">B74</f>
        <v>-2</v>
      </c>
    </row>
    <row r="75" spans="1:3" x14ac:dyDescent="0.25">
      <c r="A75" s="2" t="s">
        <v>31</v>
      </c>
      <c r="B75" s="2">
        <v>120</v>
      </c>
      <c r="C75" s="57">
        <f t="shared" si="2"/>
        <v>120</v>
      </c>
    </row>
    <row r="76" spans="1:3" x14ac:dyDescent="0.25">
      <c r="A76" s="2" t="s">
        <v>37</v>
      </c>
      <c r="B76" s="2">
        <v>-145</v>
      </c>
      <c r="C76" s="57">
        <f t="shared" si="2"/>
        <v>-145</v>
      </c>
    </row>
    <row r="77" spans="1:3" x14ac:dyDescent="0.25">
      <c r="A77" s="2" t="s">
        <v>34</v>
      </c>
      <c r="B77" s="2">
        <v>1.5</v>
      </c>
      <c r="C77" s="57">
        <f t="shared" si="2"/>
        <v>1.5</v>
      </c>
    </row>
    <row r="78" spans="1:3" x14ac:dyDescent="0.25">
      <c r="C78" s="57"/>
    </row>
    <row r="79" spans="1:3" x14ac:dyDescent="0.25">
      <c r="C79" s="57">
        <f>SUBTOTAL(9,C61:C78)</f>
        <v>-5.5</v>
      </c>
    </row>
  </sheetData>
  <autoFilter ref="A3:I56" xr:uid="{00000000-0001-0000-0100-000000000000}">
    <filterColumn colId="0">
      <filters>
        <filter val="Амортизация за период"/>
        <filter val="БАЛАНС"/>
        <filter val="Дебиторская задолженность"/>
        <filter val="Денежные средства и денежные эквиваленты"/>
        <filter val="Добавочный капитал (без переоценки)"/>
        <filter val="Заемные средства"/>
        <filter val="Запасы"/>
        <filter val="Кредиторская задолженность"/>
        <filter val="Налог на добавленную стоимость по приобретенным ценностям"/>
        <filter val="Нематериальные активы"/>
        <filter val="Нераспределенная прибыль (непокрытый убыток)"/>
        <filter val="Основные средства"/>
        <filter val="Первоначальная стоимость нематериальных активов"/>
        <filter val="Первоначальная стоимость основных средств"/>
        <filter val="Проценты начисленные"/>
        <filter val="Проценты уплаченные"/>
        <filter val="Прочие внеоборотные активы"/>
        <filter val="Прочие оборотные активы"/>
        <filter val="Прочие обязательства"/>
        <filter val="СПРАВОЧНО:"/>
        <filter val="Финансовые вложения (за исключением денежных эквивалентов)"/>
        <filter val="Чистая прибыль (убыток) за период"/>
      </filters>
    </filterColumn>
    <filterColumn colId="5">
      <filters blank="1">
        <filter val="1"/>
        <filter val="-1"/>
        <filter val="10"/>
        <filter val="120"/>
        <filter val="-145"/>
        <filter val="2"/>
        <filter val="-2"/>
        <filter val="22"/>
        <filter val="-24"/>
        <filter val="-29"/>
        <filter val="29,5"/>
        <filter val="30"/>
        <filter val="-32"/>
        <filter val="38,0"/>
        <filter val="5"/>
        <filter val="-5,5"/>
        <filter val="50"/>
        <filter val="50,00"/>
        <filter val="55"/>
        <filter val="59"/>
        <filter val="70,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ОДДС косвенный метод</vt:lpstr>
      <vt:lpstr>Баланс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Подготовлено экспертами Актион-МЦФЭР</dc:description>
  <cp:lastModifiedBy/>
  <dcterms:created xsi:type="dcterms:W3CDTF">2006-09-16T00:00:00Z</dcterms:created>
  <dcterms:modified xsi:type="dcterms:W3CDTF">2022-10-09T08:12:22Z</dcterms:modified>
</cp:coreProperties>
</file>