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toskucheva\Desktop\11.10.2022\"/>
    </mc:Choice>
  </mc:AlternateContent>
  <xr:revisionPtr revIDLastSave="0" documentId="13_ncr:1_{B6D05D72-3809-4FFA-BF8B-298CCBF1DEF7}" xr6:coauthVersionLast="47" xr6:coauthVersionMax="47" xr10:uidLastSave="{00000000-0000-0000-0000-000000000000}"/>
  <bookViews>
    <workbookView xWindow="-108" yWindow="-108" windowWidth="23256" windowHeight="12576" activeTab="4" xr2:uid="{BFCCC3CD-D9DC-471F-B44D-6CFD2CCECA41}"/>
  </bookViews>
  <sheets>
    <sheet name="Пример" sheetId="1" r:id="rId1"/>
    <sheet name="График переменных и пост расход" sheetId="2" r:id="rId2"/>
    <sheet name="Распр. расх цО" sheetId="3" r:id="rId3"/>
    <sheet name="маржинальность в %" sheetId="5" r:id="rId4"/>
    <sheet name="определения"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6" l="1"/>
  <c r="G6" i="5" l="1"/>
  <c r="G11" i="5"/>
  <c r="H11" i="5" s="1"/>
  <c r="G13" i="5"/>
  <c r="H7" i="5"/>
  <c r="H10" i="5"/>
  <c r="L17" i="1"/>
  <c r="L12" i="1"/>
  <c r="L9" i="1"/>
  <c r="F18" i="1"/>
  <c r="F17" i="1"/>
  <c r="L6" i="1"/>
  <c r="H6" i="5" l="1"/>
  <c r="G9" i="5"/>
  <c r="H9" i="5" s="1"/>
  <c r="L14" i="1"/>
  <c r="H22" i="1"/>
  <c r="H24" i="1"/>
  <c r="H6" i="1"/>
  <c r="G10" i="1"/>
  <c r="F10" i="1"/>
  <c r="F11" i="1" s="1"/>
  <c r="G17" i="1"/>
  <c r="G18" i="1"/>
  <c r="G8" i="5" l="1"/>
  <c r="H8" i="5"/>
  <c r="G12" i="5"/>
  <c r="F7" i="1"/>
  <c r="G7" i="1"/>
  <c r="H18" i="1"/>
  <c r="G11" i="1"/>
  <c r="H17" i="1"/>
  <c r="F20" i="1"/>
  <c r="G20" i="1"/>
  <c r="H12" i="5" l="1"/>
  <c r="H13" i="5"/>
  <c r="F23" i="1"/>
  <c r="F12" i="1" s="1"/>
  <c r="G23" i="1"/>
  <c r="H19" i="1"/>
  <c r="F21" i="1"/>
  <c r="H20" i="1"/>
  <c r="F25" i="1" s="1"/>
  <c r="F26" i="1" s="1"/>
  <c r="G21" i="1"/>
  <c r="F13" i="1" l="1"/>
  <c r="F14" i="1" s="1"/>
  <c r="G25" i="1"/>
  <c r="G26" i="1" s="1"/>
  <c r="H21" i="1"/>
  <c r="H23" i="1" l="1"/>
  <c r="H25" i="1" s="1"/>
  <c r="H26" i="1" s="1"/>
  <c r="G12" i="1"/>
  <c r="G13" i="1" s="1"/>
  <c r="G14" i="1" s="1"/>
  <c r="H30" i="1" l="1"/>
</calcChain>
</file>

<file path=xl/sharedStrings.xml><?xml version="1.0" encoding="utf-8"?>
<sst xmlns="http://schemas.openxmlformats.org/spreadsheetml/2006/main" count="96" uniqueCount="89">
  <si>
    <t>А</t>
  </si>
  <si>
    <t>Б</t>
  </si>
  <si>
    <t>кол</t>
  </si>
  <si>
    <t>цена</t>
  </si>
  <si>
    <t>Выручка</t>
  </si>
  <si>
    <t>Итого</t>
  </si>
  <si>
    <t>переменные</t>
  </si>
  <si>
    <t>Маржа на 1 шт</t>
  </si>
  <si>
    <t>маржа</t>
  </si>
  <si>
    <t>УПР</t>
  </si>
  <si>
    <t>Прибыль</t>
  </si>
  <si>
    <t>Накл на 1 шт</t>
  </si>
  <si>
    <t>Маржа с учетом всех</t>
  </si>
  <si>
    <t>переменные расходы</t>
  </si>
  <si>
    <t>ГК</t>
  </si>
  <si>
    <t>цо</t>
  </si>
  <si>
    <t>цена продажи</t>
  </si>
  <si>
    <t>постоянные</t>
  </si>
  <si>
    <t>кол-во продаж</t>
  </si>
  <si>
    <t>маржа на 1 шт</t>
  </si>
  <si>
    <t>полная с/сть (с учетом косвенных) 1 шт</t>
  </si>
  <si>
    <t>Маржа на 1 шт с учетом полной с/сти</t>
  </si>
  <si>
    <t>Расчет точки безубыточности:</t>
  </si>
  <si>
    <t>Точка безубыточности, руб.</t>
  </si>
  <si>
    <t>Доля в продажах (шт)</t>
  </si>
  <si>
    <t xml:space="preserve">Все что закрашено синим - это формулы, менять нельзя. Все остальное можно менять, наблюдать как влияет на итоговый результат
Анализируя маржу продуктов А и Б делаем вывод о том, что продукт Бимеет маржинальность в три раза ниже чем продукт А и снижает % маржи по компании, что соответственно понижает точку безубыточноти . Желательно увеличивать в портфеле продаж долю продукта Б, это сделает компанию более  устойчивой, так как меньшее кол-во продаж будет нужно для покрытия постоянных расходов
Так, при ихначальной структуре 400 товА и 300 тов Б, ТБ это 34117 руб., фин. рез. 7000, рент-ть = 12
Если сможем продать 450 тов А и 250 тов Б , то ТБ будет 31918, фин. рез 8250, рент 14%. 
Еще анализ маржинальности помогает понять как воздействуя на постоянные расходы мы можем удержать рентабельность при сокращении выручки или понять как изменится ТБ при увеличении постоянных расходов:
1) при структуре 57%/43%  общая маржа 29%.   Если пост. расходы станут не 10000, а 12000, то ТБ станет: 12000/0,29= 40941 р. (далье разбиваем на 27% и 43%, делим на уены продаж, получаем кол-во в штуках в ТБ.
2) Если у нас сохраняется структура, но покупательная способность клиентов падает и продажи падают на 30% (товА 280, товБ 210), то мы можем рассчитать на сколько нужно сократить пост. расходы, чтобы сохранить рентабельность. Текущая рентабельность 12%, переменные 71%, соответственно, постоянные расходы это 100-12-71=17% от выручки. Если выручкастанет 40600, то постоянные расходы должны быть 40600 * 0,17= 6902. Соответственно, при падении выручки на 30% нам нужно сократить пост. расходы на 3100 р.
Так используется анализ маржинальности в системе директ-костинг. Для того, чтобы использовать эти возможности мы в управленческом учете разделяем учет постоянных и переменных затрат, а также ведем учет по подразделениям, каналам, продуктам. Так все это является объектами учета, по которым есть доходы и расходы и необходим анализ уровня маржи и рентабельности. </t>
  </si>
  <si>
    <t>Пример 1</t>
  </si>
  <si>
    <t>Пример 2</t>
  </si>
  <si>
    <t xml:space="preserve">ПОЯСНЕНИЯ ПО КОНКРЕТНЫМ ПРИМЕРАМ:
1. дц Кудымкар:  В данном случае имеем ситуацию, когда расходы, которые относятся только к Кудымкару (содержание автобуса, ЗП м/сестры и водителя) относились в учете  не напрямую к Кудымкару, а на весь филиал. Что приводило к не верному расчету фин. результата по ДЦ. Показывали прибыльность хоть и низкую, но на самом деле, если бы учли все прямые расходы (которые были исключены при закрытии ДЦ), то была бы отрицательная рентабельность. Здесь скорее случай, подтверждающий то, что нужно еще больше усиливать анализ корректности отражения расходов, определения объекта к которому относится расход.
2. Кассета которая распечатывается на опер. день. В зависимости от кол-ва операций меняется сумма мед. расходников на одну операцию. В данном лучае речь о переменных расходах, так как появлние этих расходов напрямую связано с оказанием услуги. Есди бы в этот день не было бы операций то и расхода бы не случилось. При появлении операции появляется и расход, только сумма его меняется.  Поэтому это переменные расходы и они включены в калькуляцию из расчета средних значени, которые признаны нормативными.    
</t>
  </si>
  <si>
    <r>
      <t xml:space="preserve">Данная диаграмма позволяет сделать следующие выводы:
</t>
    </r>
    <r>
      <rPr>
        <u/>
        <sz val="11"/>
        <color theme="1"/>
        <rFont val="Calibri"/>
        <family val="2"/>
        <charset val="204"/>
        <scheme val="minor"/>
      </rPr>
      <t xml:space="preserve">Анализируя деятельность объекта учета мы должны рассматривать только те показатели (доходы и расходы), которые относятся </t>
    </r>
    <r>
      <rPr>
        <b/>
        <u/>
        <sz val="11"/>
        <color theme="1"/>
        <rFont val="Calibri"/>
        <family val="2"/>
        <charset val="204"/>
        <scheme val="minor"/>
      </rPr>
      <t>напрямую</t>
    </r>
    <r>
      <rPr>
        <u/>
        <sz val="11"/>
        <color theme="1"/>
        <rFont val="Calibri"/>
        <family val="2"/>
        <charset val="204"/>
        <scheme val="minor"/>
      </rPr>
      <t xml:space="preserve">  к этому объекту,</t>
    </r>
    <r>
      <rPr>
        <sz val="11"/>
        <color theme="1"/>
        <rFont val="Calibri"/>
        <family val="2"/>
        <charset val="204"/>
        <scheme val="minor"/>
      </rPr>
      <t xml:space="preserve"> а не через распределены через какой-то расчет с другого объекта учета. Это важно, поскольку, принимая решение закрыть данный объект мы уберем влияние только его доходов и его прямых расходов, а распределенные с других объектов расходы никуда не денутся. И если прямые доходы поркывают прямые расходы, значит оставшаяся прибыль покрывает часть распределяемых расходов, а при закрытии объекта этот вклад в покрытие распределяемых расходов исчезнет, общий результат компании ухудшится.
Такой подход необходимо использовать анализируя любой объект: БЕ, ДЦ, продукт, канал продаж. 
Также необходимо понимать, что</t>
    </r>
    <r>
      <rPr>
        <u/>
        <sz val="11"/>
        <color theme="1"/>
        <rFont val="Calibri"/>
        <family val="2"/>
        <charset val="204"/>
        <scheme val="minor"/>
      </rPr>
      <t xml:space="preserve"> прямые расходы могут быть как переменные, так и постоянные, а косвенные (распределяемые) расходы всегда постоянные. </t>
    </r>
    <r>
      <rPr>
        <sz val="11"/>
        <color theme="1"/>
        <rFont val="Calibri"/>
        <family val="2"/>
        <charset val="204"/>
        <scheme val="minor"/>
      </rPr>
      <t xml:space="preserve">
Анализируая отдельную услугу используем тот же подход: нужно выделить прямые расходы, то есть те, которые относятся непосредственно к данной услуге. Единственное отличие от анализа подразделений в том, что </t>
    </r>
    <r>
      <rPr>
        <u/>
        <sz val="11"/>
        <color theme="1"/>
        <rFont val="Calibri"/>
        <family val="2"/>
        <charset val="204"/>
        <scheme val="minor"/>
      </rPr>
      <t>у услуги все прямые расходы переменные,</t>
    </r>
    <r>
      <rPr>
        <sz val="11"/>
        <color theme="1"/>
        <rFont val="Calibri"/>
        <family val="2"/>
        <charset val="204"/>
        <scheme val="minor"/>
      </rPr>
      <t xml:space="preserve"> а у  БЕ/ДЦ/Канала прямые расходы есть переменные и есть постоянные.
Да, в полную себестоимость услуги входят постоянные расходы такие как амортизация, аренда площади, ЗП мед. персонала фиксированная. Но все это расходы косвенные, они собираются на  подразделении и затем распределяются на каждую услугу. Если одну услугу мы исключим из прайса, то амортизация, аренда помещения и ЗП медперсонала никуда не денутся, а вот маржи которую давала услуга (при условии что переменные расходы ниже цены продажи конечно)  большене будет, и результат работы подразделения (отделения, ДЦ, БЕ), канала, продукта  ухудшится.</t>
    </r>
  </si>
  <si>
    <t>БЕ 1</t>
  </si>
  <si>
    <t>БЕ 2</t>
  </si>
  <si>
    <t>Этот пример позволяет увидеть следующее: Мы можем рассчитывать полную себестоимость и рентабельность услуги. Но при этом, услуга "убыточная" на самомо деле таковой является только если она убыточна на уровне маржи с учетом переменных (пример 1), в остальных случая услуга доходна, только уровень ее дохода ниже чем у других.   Полная себестоимость меняется в зависимости от общей суммы постоянных расходов и кол-ва продаж, а эффективность собственно самой услуги при этом остается неизменной. Чтобы повысить ее эффективность мы должны анализировать цену продажи и цену покупки, то есть составляющие маржи с учетом переменных.
Именно на этом подходе основывется подход к формированию калькуляций по услугам в ТриЗ.</t>
  </si>
  <si>
    <t>Точка безубыточности в шт:</t>
  </si>
  <si>
    <t>Доходы</t>
  </si>
  <si>
    <t>Переменные затраты</t>
  </si>
  <si>
    <t>Валовая прибыль, руб.</t>
  </si>
  <si>
    <t>Валовая прибыль, %</t>
  </si>
  <si>
    <t>Условно-постоянные расходы, руб.</t>
  </si>
  <si>
    <t>Условно-постоянные расходы, %</t>
  </si>
  <si>
    <t>Операционная прибыль</t>
  </si>
  <si>
    <t>Рентабельность (%)</t>
  </si>
  <si>
    <t xml:space="preserve">Факт </t>
  </si>
  <si>
    <t>Прогноз</t>
  </si>
  <si>
    <t>Прирост, %</t>
  </si>
  <si>
    <t>Статьи доходов/расходов</t>
  </si>
  <si>
    <t>Показатели прибыльности  по бух. Отчетности</t>
  </si>
  <si>
    <t>Аналог в МСФО</t>
  </si>
  <si>
    <t>Для чего используется</t>
  </si>
  <si>
    <t>Доход от реализации</t>
  </si>
  <si>
    <t>Revenue</t>
  </si>
  <si>
    <t>Переменные расходы</t>
  </si>
  <si>
    <t>Себестоимость</t>
  </si>
  <si>
    <t>variable costs</t>
  </si>
  <si>
    <t>Валовая прибыль</t>
  </si>
  <si>
    <t>gross margin</t>
  </si>
  <si>
    <t>расчет ТБ
уровень доходности реализуемых товаров/услуг
расчет целевого уровня УПР</t>
  </si>
  <si>
    <t>операционные расходы  в т.ч. Амортизация</t>
  </si>
  <si>
    <t>Упр, Ком. Расходы (в т.ч. Амортизация, ВнД/Р)</t>
  </si>
  <si>
    <t>Прибыль от продаж</t>
  </si>
  <si>
    <t>Проценты по кредитам</t>
  </si>
  <si>
    <t>Внереализационные доходы и расходы</t>
  </si>
  <si>
    <t>non-operational income/expenses</t>
  </si>
  <si>
    <t>прибыль до налогообложения</t>
  </si>
  <si>
    <t>Налоги на прибыль</t>
  </si>
  <si>
    <t>чистая прибыль</t>
  </si>
  <si>
    <t>ПОКАЗАТЕЛИ ДЛЯ АНАЛИЗА ОТЧЕТНОСТИ НА ОСНОВЕ МСФО:</t>
  </si>
  <si>
    <t>net profit</t>
  </si>
  <si>
    <r>
      <t xml:space="preserve"> - итоговый результат работы компании который показывает влияние на величину собственного капитала за период
 - </t>
    </r>
    <r>
      <rPr>
        <b/>
        <sz val="11"/>
        <color theme="1"/>
        <rFont val="Calibri"/>
        <family val="2"/>
        <charset val="204"/>
        <scheme val="minor"/>
      </rPr>
      <t>прибыль подлежащая распределению между собственниками</t>
    </r>
    <r>
      <rPr>
        <sz val="11"/>
        <color theme="1"/>
        <rFont val="Calibri"/>
        <family val="2"/>
        <charset val="204"/>
        <scheme val="minor"/>
      </rPr>
      <t xml:space="preserve">
 - плохо отражает чистый ден. Поток
 - учитывает разовые операции (списания ДЗ/КЗ, недостачи и т.д.)</t>
    </r>
  </si>
  <si>
    <t xml:space="preserve"> + налог на прибыль</t>
  </si>
  <si>
    <t xml:space="preserve"> + проценты по кредитам</t>
  </si>
  <si>
    <t xml:space="preserve"> = прибыль до вычета % и налогов</t>
  </si>
  <si>
    <t xml:space="preserve">EBIT
 earnings before interest and taxes </t>
  </si>
  <si>
    <t xml:space="preserve">промежуточный показатель (очистить от влияния налогов и долговой нагрузки). Если при одинаковом уровне EBITDA, у одной компании EBIT ниже, значит у нее болше стоимость ОС, больше требуется инвестиций для восстановления, но с другой стороны, если это за счет наличия недвижимости </t>
  </si>
  <si>
    <t xml:space="preserve"> + амортизация</t>
  </si>
  <si>
    <t xml:space="preserve"> = прибыль до вычета %, налогов, ам-ции</t>
  </si>
  <si>
    <t xml:space="preserve">EBITDA (earnings before interest, taxes, depreciation and amortization ) </t>
  </si>
  <si>
    <t xml:space="preserve"> позволяет сравнивать компании с различными учетными политиками (например, в части учета амортизации или переоценки активов), различными условиями налогообложения или уровнем долговой нагрузки.
НО очищая показатель от амортизации, мы лишаем пользователя информации о потребности компании в инвестициях.</t>
  </si>
  <si>
    <t xml:space="preserve"> + внереализационные ДхРх</t>
  </si>
  <si>
    <t xml:space="preserve"> = операционная прибыль</t>
  </si>
  <si>
    <t>OIBDA (operating income before depreciation and amortization)</t>
  </si>
  <si>
    <t>EBITDA и EBIT критикуются за то, что в классическом варианте включают и внеоперационные Д и Р, что искажает понимание результата основной деят-ти, поэтому на практике многие компании исключают ВрДиР.
показывает только результат обычных видов деятельности, не учитывая  расходы, которые отражают качество управления активами за предыдущие периоды (недостачи, списания ДЗКЗ), рыночные условия (курсовые разницы, переоценка активов) и т.п.
 - отражает результаты  деятельности руководства за отчетный период , используется для оценки регулярной деятельности
 - наиболее соответствует показателю чистого ДП и дает возможность прогнозировать инвестиционные расходы и ден. потоки, прогнозировать генерацию ДП от основной деятельности</t>
  </si>
  <si>
    <t>NOPAT = OIBDA  - tax(от опер. Приб)</t>
  </si>
  <si>
    <t>NOPAT
Net Operating Profit after Tax</t>
  </si>
  <si>
    <t>БАЛАНС</t>
  </si>
  <si>
    <t>Актив</t>
  </si>
  <si>
    <t>Внеоборотные активы</t>
  </si>
  <si>
    <t>Оборотные активы</t>
  </si>
  <si>
    <t>https://finotchet.ru/articles/90/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</si>
</sst>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
    <numFmt numFmtId="166" formatCode="0.0%"/>
  </numFmts>
  <fonts count="20" x14ac:knownFonts="1">
    <font>
      <sz val="11"/>
      <color theme="1"/>
      <name val="Calibri"/>
      <family val="2"/>
      <charset val="204"/>
      <scheme val="minor"/>
    </font>
    <font>
      <sz val="11"/>
      <color theme="1"/>
      <name val="Calibri"/>
      <family val="2"/>
      <charset val="204"/>
      <scheme val="minor"/>
    </font>
    <font>
      <sz val="8"/>
      <name val="Calibri"/>
      <family val="2"/>
      <charset val="204"/>
      <scheme val="minor"/>
    </font>
    <font>
      <b/>
      <sz val="11"/>
      <color theme="1"/>
      <name val="Calibri"/>
      <family val="2"/>
      <charset val="204"/>
      <scheme val="minor"/>
    </font>
    <font>
      <u/>
      <sz val="11"/>
      <color theme="1"/>
      <name val="Calibri"/>
      <family val="2"/>
      <charset val="204"/>
      <scheme val="minor"/>
    </font>
    <font>
      <b/>
      <u/>
      <sz val="11"/>
      <color theme="1"/>
      <name val="Calibri"/>
      <family val="2"/>
      <charset val="204"/>
      <scheme val="minor"/>
    </font>
    <font>
      <sz val="11"/>
      <color rgb="FFC00000"/>
      <name val="Calibri"/>
      <family val="2"/>
      <charset val="204"/>
      <scheme val="minor"/>
    </font>
    <font>
      <sz val="11"/>
      <color indexed="8"/>
      <name val="Calibri"/>
      <family val="2"/>
      <charset val="204"/>
    </font>
    <font>
      <b/>
      <sz val="14"/>
      <color rgb="FFFFFFFF"/>
      <name val="Calibri Light"/>
      <family val="2"/>
      <charset val="204"/>
    </font>
    <font>
      <b/>
      <sz val="12"/>
      <color rgb="FF000000"/>
      <name val="Calibri Light"/>
      <family val="2"/>
      <charset val="204"/>
    </font>
    <font>
      <i/>
      <sz val="11"/>
      <color rgb="FF000000"/>
      <name val="Calibri Light"/>
      <family val="2"/>
      <charset val="204"/>
    </font>
    <font>
      <sz val="12"/>
      <color rgb="FF000000"/>
      <name val="Calibri Light"/>
      <family val="2"/>
      <charset val="204"/>
    </font>
    <font>
      <sz val="12"/>
      <name val="Calibri Light"/>
      <family val="2"/>
      <charset val="204"/>
    </font>
    <font>
      <b/>
      <sz val="12"/>
      <color rgb="FFFFFFFF"/>
      <name val="Calibri Light"/>
      <family val="2"/>
      <charset val="204"/>
    </font>
    <font>
      <u/>
      <sz val="11"/>
      <color theme="10"/>
      <name val="Calibri"/>
      <family val="2"/>
      <charset val="204"/>
      <scheme val="minor"/>
    </font>
    <font>
      <i/>
      <sz val="11"/>
      <color theme="1"/>
      <name val="Calibri"/>
      <family val="2"/>
      <charset val="204"/>
      <scheme val="minor"/>
    </font>
    <font>
      <sz val="11"/>
      <color theme="8" tint="-0.499984740745262"/>
      <name val="Calibri"/>
      <family val="2"/>
      <charset val="204"/>
      <scheme val="minor"/>
    </font>
    <font>
      <b/>
      <sz val="12"/>
      <color rgb="FF002060"/>
      <name val="Calibri"/>
      <family val="2"/>
      <charset val="204"/>
      <scheme val="minor"/>
    </font>
    <font>
      <b/>
      <sz val="12"/>
      <color theme="8" tint="-0.499984740745262"/>
      <name val="Calibri"/>
      <family val="2"/>
      <charset val="204"/>
      <scheme val="minor"/>
    </font>
    <font>
      <b/>
      <i/>
      <sz val="11"/>
      <color theme="1"/>
      <name val="Calibri"/>
      <family val="2"/>
      <charset val="204"/>
      <scheme val="minor"/>
    </font>
  </fonts>
  <fills count="14">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4" tint="0.59999389629810485"/>
        <bgColor indexed="64"/>
      </patternFill>
    </fill>
    <fill>
      <patternFill patternType="solid">
        <fgColor rgb="FFFFC000"/>
        <bgColor indexed="64"/>
      </patternFill>
    </fill>
    <fill>
      <patternFill patternType="solid">
        <fgColor rgb="FF7030A0"/>
        <bgColor indexed="64"/>
      </patternFill>
    </fill>
    <fill>
      <patternFill patternType="solid">
        <fgColor rgb="FF5B9BD5"/>
        <bgColor indexed="64"/>
      </patternFill>
    </fill>
    <fill>
      <patternFill patternType="solid">
        <fgColor rgb="FFD2DEEF"/>
        <bgColor indexed="64"/>
      </patternFill>
    </fill>
    <fill>
      <patternFill patternType="solid">
        <fgColor rgb="FFF6EEF8"/>
        <bgColor indexed="64"/>
      </patternFill>
    </fill>
    <fill>
      <patternFill patternType="solid">
        <fgColor theme="4" tint="0.79998168889431442"/>
        <bgColor indexed="64"/>
      </patternFill>
    </fill>
    <fill>
      <patternFill patternType="solid">
        <fgColor rgb="FFEAEFF7"/>
        <bgColor indexed="64"/>
      </patternFill>
    </fill>
    <fill>
      <patternFill patternType="solid">
        <fgColor theme="8"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thick">
        <color rgb="FFFFFFFF"/>
      </top>
      <bottom style="medium">
        <color rgb="FFFFFFFF"/>
      </bottom>
      <diagonal/>
    </border>
    <border>
      <left style="dotted">
        <color auto="1"/>
      </left>
      <right style="dotted">
        <color auto="1"/>
      </right>
      <top style="dotted">
        <color auto="1"/>
      </top>
      <bottom style="dotted">
        <color auto="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1" fillId="0" borderId="0"/>
    <xf numFmtId="0" fontId="14" fillId="0" borderId="0" applyNumberFormat="0" applyFill="0" applyBorder="0" applyAlignment="0" applyProtection="0"/>
  </cellStyleXfs>
  <cellXfs count="51">
    <xf numFmtId="0" fontId="0" fillId="0" borderId="0" xfId="0"/>
    <xf numFmtId="9" fontId="0" fillId="0" borderId="0" xfId="2" applyFont="1"/>
    <xf numFmtId="164" fontId="0" fillId="0" borderId="0" xfId="0" applyNumberFormat="1"/>
    <xf numFmtId="0" fontId="0" fillId="0" borderId="0" xfId="0" applyAlignment="1">
      <alignment horizontal="center"/>
    </xf>
    <xf numFmtId="0" fontId="0" fillId="2" borderId="1" xfId="0" applyFill="1" applyBorder="1"/>
    <xf numFmtId="0" fontId="0" fillId="3" borderId="1" xfId="0" applyFill="1" applyBorder="1"/>
    <xf numFmtId="0" fontId="0" fillId="4" borderId="0" xfId="0" applyFill="1"/>
    <xf numFmtId="0" fontId="0" fillId="5" borderId="0" xfId="0" applyFill="1"/>
    <xf numFmtId="9" fontId="0" fillId="5" borderId="0" xfId="2" applyFont="1" applyFill="1"/>
    <xf numFmtId="164" fontId="0" fillId="5" borderId="0" xfId="0" applyNumberFormat="1" applyFill="1"/>
    <xf numFmtId="164" fontId="0" fillId="5" borderId="0" xfId="1" applyNumberFormat="1" applyFont="1" applyFill="1"/>
    <xf numFmtId="0" fontId="3" fillId="5" borderId="0" xfId="0" applyFont="1" applyFill="1"/>
    <xf numFmtId="0" fontId="0" fillId="0" borderId="0" xfId="0" applyAlignment="1">
      <alignment wrapText="1"/>
    </xf>
    <xf numFmtId="0" fontId="0" fillId="0" borderId="0" xfId="0" applyAlignment="1"/>
    <xf numFmtId="0" fontId="0" fillId="6" borderId="1" xfId="0" applyFill="1" applyBorder="1"/>
    <xf numFmtId="0" fontId="0" fillId="2" borderId="0" xfId="0" applyFill="1"/>
    <xf numFmtId="0" fontId="6" fillId="7" borderId="0" xfId="0" applyFont="1" applyFill="1"/>
    <xf numFmtId="0" fontId="8" fillId="8" borderId="2" xfId="3" applyFont="1" applyFill="1" applyBorder="1" applyAlignment="1">
      <alignment horizontal="center" vertical="center" wrapText="1" readingOrder="1"/>
    </xf>
    <xf numFmtId="0" fontId="9" fillId="9" borderId="3" xfId="3" applyFont="1" applyFill="1" applyBorder="1" applyAlignment="1">
      <alignment horizontal="left" vertical="center" wrapText="1" readingOrder="1"/>
    </xf>
    <xf numFmtId="0" fontId="10" fillId="10" borderId="3" xfId="3" applyFont="1" applyFill="1" applyBorder="1" applyAlignment="1">
      <alignment horizontal="left" vertical="center" wrapText="1" readingOrder="1"/>
    </xf>
    <xf numFmtId="0" fontId="11" fillId="11" borderId="3" xfId="3" applyFont="1" applyFill="1" applyBorder="1" applyAlignment="1">
      <alignment horizontal="left" vertical="center" wrapText="1" readingOrder="1"/>
    </xf>
    <xf numFmtId="0" fontId="11" fillId="9" borderId="3" xfId="3" applyFont="1" applyFill="1" applyBorder="1" applyAlignment="1">
      <alignment horizontal="left" vertical="center" wrapText="1" readingOrder="1"/>
    </xf>
    <xf numFmtId="0" fontId="11" fillId="12" borderId="3" xfId="3" applyFont="1" applyFill="1" applyBorder="1" applyAlignment="1">
      <alignment horizontal="left" vertical="center" wrapText="1" readingOrder="1"/>
    </xf>
    <xf numFmtId="0" fontId="9" fillId="12" borderId="3" xfId="3" applyFont="1" applyFill="1" applyBorder="1" applyAlignment="1">
      <alignment horizontal="left" vertical="center" wrapText="1" readingOrder="1"/>
    </xf>
    <xf numFmtId="0" fontId="13" fillId="8" borderId="2" xfId="3" applyFont="1" applyFill="1" applyBorder="1" applyAlignment="1">
      <alignment horizontal="center" vertical="center" wrapText="1" readingOrder="1"/>
    </xf>
    <xf numFmtId="165" fontId="9" fillId="9" borderId="4" xfId="3" applyNumberFormat="1" applyFont="1" applyFill="1" applyBorder="1" applyAlignment="1">
      <alignment horizontal="center" vertical="center" wrapText="1" readingOrder="1"/>
    </xf>
    <xf numFmtId="166" fontId="10" fillId="10" borderId="4" xfId="3" applyNumberFormat="1" applyFont="1" applyFill="1" applyBorder="1" applyAlignment="1">
      <alignment horizontal="center" vertical="center" wrapText="1" readingOrder="1"/>
    </xf>
    <xf numFmtId="165" fontId="11" fillId="11" borderId="3" xfId="3" applyNumberFormat="1" applyFont="1" applyFill="1" applyBorder="1" applyAlignment="1">
      <alignment horizontal="center" vertical="center" wrapText="1" readingOrder="1"/>
    </xf>
    <xf numFmtId="166" fontId="11" fillId="9" borderId="4" xfId="3" applyNumberFormat="1" applyFont="1" applyFill="1" applyBorder="1" applyAlignment="1">
      <alignment horizontal="center" vertical="center" wrapText="1" readingOrder="1"/>
    </xf>
    <xf numFmtId="165" fontId="11" fillId="12" borderId="3" xfId="3" applyNumberFormat="1" applyFont="1" applyFill="1" applyBorder="1" applyAlignment="1">
      <alignment horizontal="center" vertical="center" wrapText="1" readingOrder="1"/>
    </xf>
    <xf numFmtId="165" fontId="9" fillId="12" borderId="3" xfId="3" applyNumberFormat="1" applyFont="1" applyFill="1" applyBorder="1" applyAlignment="1">
      <alignment horizontal="center" vertical="center" wrapText="1" readingOrder="1"/>
    </xf>
    <xf numFmtId="9" fontId="9" fillId="9" borderId="4" xfId="3" applyNumberFormat="1" applyFont="1" applyFill="1" applyBorder="1" applyAlignment="1">
      <alignment horizontal="center" vertical="center" wrapText="1" readingOrder="1"/>
    </xf>
    <xf numFmtId="9" fontId="12" fillId="12" borderId="3" xfId="2" applyFont="1" applyFill="1" applyBorder="1" applyAlignment="1">
      <alignment horizontal="center" vertical="center" wrapText="1" readingOrder="1"/>
    </xf>
    <xf numFmtId="9" fontId="9" fillId="9" borderId="4" xfId="2" applyFont="1" applyFill="1" applyBorder="1" applyAlignment="1">
      <alignment horizontal="center" vertical="center" wrapText="1" readingOrder="1"/>
    </xf>
    <xf numFmtId="9" fontId="9" fillId="12" borderId="3" xfId="2" applyFont="1" applyFill="1" applyBorder="1" applyAlignment="1">
      <alignment horizontal="center" vertical="center" wrapText="1" readingOrder="1"/>
    </xf>
    <xf numFmtId="0" fontId="0" fillId="0" borderId="0" xfId="0" applyAlignment="1">
      <alignment wrapText="1"/>
    </xf>
    <xf numFmtId="0" fontId="0" fillId="0" borderId="0" xfId="0" applyAlignment="1">
      <alignment wrapText="1"/>
    </xf>
    <xf numFmtId="0" fontId="0" fillId="0" borderId="0" xfId="0" applyAlignment="1"/>
    <xf numFmtId="0" fontId="15" fillId="0" borderId="5" xfId="0" applyFont="1" applyBorder="1" applyAlignment="1">
      <alignment horizontal="center" vertical="center" wrapText="1"/>
    </xf>
    <xf numFmtId="0" fontId="0" fillId="0" borderId="5" xfId="0" applyBorder="1"/>
    <xf numFmtId="0" fontId="16" fillId="0" borderId="5" xfId="0" applyFont="1" applyBorder="1" applyAlignment="1">
      <alignment wrapText="1"/>
    </xf>
    <xf numFmtId="0" fontId="17" fillId="0" borderId="5" xfId="0" applyFont="1" applyBorder="1"/>
    <xf numFmtId="0" fontId="0" fillId="0" borderId="5" xfId="0" applyBorder="1" applyAlignment="1">
      <alignment wrapText="1"/>
    </xf>
    <xf numFmtId="0" fontId="17" fillId="13" borderId="5" xfId="0" applyFont="1" applyFill="1" applyBorder="1"/>
    <xf numFmtId="0" fontId="18" fillId="0" borderId="5" xfId="0" applyFont="1" applyBorder="1"/>
    <xf numFmtId="0" fontId="16" fillId="0" borderId="5" xfId="0" applyFont="1" applyBorder="1"/>
    <xf numFmtId="0" fontId="18" fillId="0" borderId="5" xfId="0" applyFont="1" applyBorder="1" applyAlignment="1">
      <alignment wrapText="1"/>
    </xf>
    <xf numFmtId="0" fontId="19" fillId="0" borderId="0" xfId="0" applyFont="1" applyAlignment="1">
      <alignment wrapText="1"/>
    </xf>
    <xf numFmtId="0" fontId="0" fillId="2" borderId="0" xfId="0" applyFill="1" applyAlignment="1">
      <alignment wrapText="1"/>
    </xf>
    <xf numFmtId="0" fontId="0" fillId="3" borderId="0" xfId="0" applyFill="1" applyAlignment="1">
      <alignment wrapText="1"/>
    </xf>
    <xf numFmtId="0" fontId="14" fillId="0" borderId="0" xfId="5" applyAlignment="1">
      <alignment wrapText="1"/>
    </xf>
  </cellXfs>
  <cellStyles count="6">
    <cellStyle name="Гиперссылка" xfId="5" builtinId="8"/>
    <cellStyle name="Обычный" xfId="0" builtinId="0"/>
    <cellStyle name="Обычный 2 2 3 2 2 2 2" xfId="4" xr:uid="{C8E67E37-EB5B-4FC1-B046-B74941D13BF1}"/>
    <cellStyle name="Обычный 3 2 2" xfId="3" xr:uid="{D7362884-CA81-4D32-8996-955178992EA5}"/>
    <cellStyle name="Процентный" xfId="2"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27708</xdr:colOff>
      <xdr:row>10</xdr:row>
      <xdr:rowOff>124692</xdr:rowOff>
    </xdr:from>
    <xdr:to>
      <xdr:col>17</xdr:col>
      <xdr:colOff>445917</xdr:colOff>
      <xdr:row>47</xdr:row>
      <xdr:rowOff>113284</xdr:rowOff>
    </xdr:to>
    <xdr:pic>
      <xdr:nvPicPr>
        <xdr:cNvPr id="2" name="Рисунок 1">
          <a:extLst>
            <a:ext uri="{FF2B5EF4-FFF2-40B4-BE49-F238E27FC236}">
              <a16:creationId xmlns:a16="http://schemas.microsoft.com/office/drawing/2014/main" id="{751B1746-7AFB-40E4-A336-6CDC81AC560A}"/>
            </a:ext>
          </a:extLst>
        </xdr:cNvPr>
        <xdr:cNvPicPr>
          <a:picLocks noChangeAspect="1"/>
        </xdr:cNvPicPr>
      </xdr:nvPicPr>
      <xdr:blipFill>
        <a:blip xmlns:r="http://schemas.openxmlformats.org/officeDocument/2006/relationships" r:embed="rId1"/>
        <a:stretch>
          <a:fillRect/>
        </a:stretch>
      </xdr:blipFill>
      <xdr:spPr>
        <a:xfrm>
          <a:off x="3685308" y="1925783"/>
          <a:ext cx="7123809" cy="66526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99060</xdr:colOff>
      <xdr:row>29</xdr:row>
      <xdr:rowOff>0</xdr:rowOff>
    </xdr:from>
    <xdr:to>
      <xdr:col>3</xdr:col>
      <xdr:colOff>411480</xdr:colOff>
      <xdr:row>32</xdr:row>
      <xdr:rowOff>159026</xdr:rowOff>
    </xdr:to>
    <xdr:sp macro="" textlink="">
      <xdr:nvSpPr>
        <xdr:cNvPr id="2" name="Правая фигурная скобка 1">
          <a:extLst>
            <a:ext uri="{FF2B5EF4-FFF2-40B4-BE49-F238E27FC236}">
              <a16:creationId xmlns:a16="http://schemas.microsoft.com/office/drawing/2014/main" id="{42603559-6DE4-4E4A-91BB-45F6260215D3}"/>
            </a:ext>
          </a:extLst>
        </xdr:cNvPr>
        <xdr:cNvSpPr/>
      </xdr:nvSpPr>
      <xdr:spPr>
        <a:xfrm>
          <a:off x="5593080" y="6880860"/>
          <a:ext cx="312420" cy="890546"/>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ru-RU" sz="1100"/>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finotchet.ru/articles/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2E2A5-57E4-48A5-A6F7-1186EFFAC3D2}">
  <dimension ref="D1:L68"/>
  <sheetViews>
    <sheetView showGridLines="0" zoomScale="85" zoomScaleNormal="85" workbookViewId="0">
      <selection activeCell="M24" sqref="M24"/>
    </sheetView>
  </sheetViews>
  <sheetFormatPr defaultRowHeight="14.4" outlineLevelRow="1" outlineLevelCol="1" x14ac:dyDescent="0.3"/>
  <cols>
    <col min="4" max="4" width="21.5546875" customWidth="1"/>
    <col min="5" max="5" width="11.44140625" customWidth="1"/>
    <col min="6" max="6" width="9.33203125" customWidth="1"/>
    <col min="7" max="7" width="13.5546875" customWidth="1"/>
    <col min="8" max="8" width="12.6640625" customWidth="1" outlineLevel="1"/>
    <col min="11" max="11" width="25" customWidth="1"/>
    <col min="12" max="12" width="15.5546875" customWidth="1"/>
  </cols>
  <sheetData>
    <row r="1" spans="4:12" x14ac:dyDescent="0.3">
      <c r="D1" t="s">
        <v>26</v>
      </c>
      <c r="K1" t="s">
        <v>27</v>
      </c>
    </row>
    <row r="2" spans="4:12" x14ac:dyDescent="0.3">
      <c r="K2" t="s">
        <v>22</v>
      </c>
    </row>
    <row r="4" spans="4:12" x14ac:dyDescent="0.3">
      <c r="K4" s="12" t="s">
        <v>6</v>
      </c>
      <c r="L4">
        <v>10</v>
      </c>
    </row>
    <row r="5" spans="4:12" x14ac:dyDescent="0.3">
      <c r="F5" s="3" t="s">
        <v>0</v>
      </c>
      <c r="G5" s="3" t="s">
        <v>1</v>
      </c>
      <c r="H5" t="s">
        <v>5</v>
      </c>
      <c r="K5" s="12" t="s">
        <v>16</v>
      </c>
      <c r="L5">
        <v>50</v>
      </c>
    </row>
    <row r="6" spans="4:12" x14ac:dyDescent="0.3">
      <c r="D6" t="s">
        <v>2</v>
      </c>
      <c r="F6">
        <v>400</v>
      </c>
      <c r="G6">
        <v>500</v>
      </c>
      <c r="H6" s="7">
        <f>SUM(E6:G6)</f>
        <v>900</v>
      </c>
      <c r="K6" s="12" t="s">
        <v>19</v>
      </c>
      <c r="L6" s="7">
        <f>L5-L4</f>
        <v>40</v>
      </c>
    </row>
    <row r="7" spans="4:12" x14ac:dyDescent="0.3">
      <c r="D7" t="s">
        <v>24</v>
      </c>
      <c r="F7" s="8">
        <f>F6/H6</f>
        <v>0.44444444444444442</v>
      </c>
      <c r="G7" s="8">
        <f>G6/H6</f>
        <v>0.55555555555555558</v>
      </c>
      <c r="K7" s="12"/>
    </row>
    <row r="8" spans="4:12" x14ac:dyDescent="0.3">
      <c r="D8" t="s">
        <v>13</v>
      </c>
      <c r="F8">
        <v>50</v>
      </c>
      <c r="G8">
        <v>70</v>
      </c>
      <c r="K8" s="12" t="s">
        <v>18</v>
      </c>
      <c r="L8" s="15">
        <v>10</v>
      </c>
    </row>
    <row r="9" spans="4:12" x14ac:dyDescent="0.3">
      <c r="D9" t="s">
        <v>3</v>
      </c>
      <c r="F9">
        <v>85</v>
      </c>
      <c r="G9">
        <v>80</v>
      </c>
      <c r="K9" s="12" t="s">
        <v>17</v>
      </c>
      <c r="L9">
        <f>300</f>
        <v>300</v>
      </c>
    </row>
    <row r="10" spans="4:12" x14ac:dyDescent="0.3">
      <c r="D10" t="s">
        <v>7</v>
      </c>
      <c r="F10" s="7">
        <f>F9-F8</f>
        <v>35</v>
      </c>
      <c r="G10" s="7">
        <f>G9-G8</f>
        <v>10</v>
      </c>
      <c r="K10" s="12"/>
    </row>
    <row r="11" spans="4:12" x14ac:dyDescent="0.3">
      <c r="F11" s="8">
        <f>F10/F9</f>
        <v>0.41176470588235292</v>
      </c>
      <c r="G11" s="8">
        <f>G10/G9</f>
        <v>0.125</v>
      </c>
      <c r="H11" s="1"/>
      <c r="K11" s="12"/>
    </row>
    <row r="12" spans="4:12" ht="28.8" x14ac:dyDescent="0.3">
      <c r="D12" t="s">
        <v>11</v>
      </c>
      <c r="F12" s="9">
        <f>F23/F6</f>
        <v>11.486486486486488</v>
      </c>
      <c r="G12" s="9">
        <f>G23/G6</f>
        <v>10.810810810810812</v>
      </c>
      <c r="K12" s="12" t="s">
        <v>20</v>
      </c>
      <c r="L12" s="7">
        <f>L9/L8+L4</f>
        <v>40</v>
      </c>
    </row>
    <row r="13" spans="4:12" x14ac:dyDescent="0.3">
      <c r="D13" t="s">
        <v>12</v>
      </c>
      <c r="F13" s="9">
        <f>F10-F12</f>
        <v>23.513513513513512</v>
      </c>
      <c r="G13" s="9">
        <f>G10-G12</f>
        <v>-0.8108108108108123</v>
      </c>
      <c r="K13" s="12"/>
    </row>
    <row r="14" spans="4:12" ht="28.8" x14ac:dyDescent="0.3">
      <c r="F14" s="8">
        <f>F13/F9</f>
        <v>0.27662957074721778</v>
      </c>
      <c r="G14" s="8">
        <f t="shared" ref="G14" si="0">G13/G9</f>
        <v>-1.0135135135135153E-2</v>
      </c>
      <c r="H14" s="1"/>
      <c r="K14" s="12" t="s">
        <v>21</v>
      </c>
      <c r="L14" s="7">
        <f>L5-L12</f>
        <v>10</v>
      </c>
    </row>
    <row r="15" spans="4:12" outlineLevel="1" x14ac:dyDescent="0.3">
      <c r="F15" s="2"/>
      <c r="G15" s="2"/>
    </row>
    <row r="16" spans="4:12" outlineLevel="1" x14ac:dyDescent="0.3">
      <c r="E16" s="3" t="s">
        <v>9</v>
      </c>
      <c r="F16" s="2"/>
      <c r="G16" s="2"/>
    </row>
    <row r="17" spans="4:12" outlineLevel="1" x14ac:dyDescent="0.3">
      <c r="D17" t="s">
        <v>4</v>
      </c>
      <c r="F17" s="7">
        <f>F6*F9</f>
        <v>34000</v>
      </c>
      <c r="G17" s="7">
        <f>G6*G9</f>
        <v>40000</v>
      </c>
      <c r="H17" s="7">
        <f t="shared" ref="H17:H24" si="1">SUM(E17:G17)</f>
        <v>74000</v>
      </c>
      <c r="K17" t="s">
        <v>33</v>
      </c>
      <c r="L17" s="7">
        <f>L9/L6</f>
        <v>7.5</v>
      </c>
    </row>
    <row r="18" spans="4:12" outlineLevel="1" x14ac:dyDescent="0.3">
      <c r="D18" t="s">
        <v>6</v>
      </c>
      <c r="F18" s="7">
        <f>F8*F6</f>
        <v>20000</v>
      </c>
      <c r="G18" s="7">
        <f>G8*G6</f>
        <v>35000</v>
      </c>
      <c r="H18" s="7">
        <f t="shared" si="1"/>
        <v>55000</v>
      </c>
    </row>
    <row r="19" spans="4:12" outlineLevel="1" x14ac:dyDescent="0.3">
      <c r="F19" s="7"/>
      <c r="G19" s="7"/>
      <c r="H19" s="8">
        <f>H18/H17</f>
        <v>0.7432432432432432</v>
      </c>
      <c r="K19" s="36" t="s">
        <v>32</v>
      </c>
      <c r="L19" s="36"/>
    </row>
    <row r="20" spans="4:12" outlineLevel="1" x14ac:dyDescent="0.3">
      <c r="D20" t="s">
        <v>8</v>
      </c>
      <c r="F20" s="7">
        <f>F17-F18</f>
        <v>14000</v>
      </c>
      <c r="G20" s="7">
        <f>G17-G18</f>
        <v>5000</v>
      </c>
      <c r="H20" s="7">
        <f>SUM(E20:G20)</f>
        <v>19000</v>
      </c>
      <c r="K20" s="36"/>
      <c r="L20" s="36"/>
    </row>
    <row r="21" spans="4:12" outlineLevel="1" x14ac:dyDescent="0.3">
      <c r="F21" s="8">
        <f t="shared" ref="F21:H21" si="2">F20/F17</f>
        <v>0.41176470588235292</v>
      </c>
      <c r="G21" s="8">
        <f t="shared" si="2"/>
        <v>0.125</v>
      </c>
      <c r="H21" s="8">
        <f t="shared" si="2"/>
        <v>0.25675675675675674</v>
      </c>
      <c r="K21" s="36"/>
      <c r="L21" s="36"/>
    </row>
    <row r="22" spans="4:12" outlineLevel="1" x14ac:dyDescent="0.3">
      <c r="F22" s="7"/>
      <c r="G22" s="7"/>
      <c r="H22" s="7">
        <f t="shared" si="1"/>
        <v>0</v>
      </c>
      <c r="K22" s="36"/>
      <c r="L22" s="36"/>
    </row>
    <row r="23" spans="4:12" outlineLevel="1" x14ac:dyDescent="0.3">
      <c r="E23" s="3">
        <v>10000</v>
      </c>
      <c r="F23" s="10">
        <f>F17/H17*E23</f>
        <v>4594.594594594595</v>
      </c>
      <c r="G23" s="10">
        <f>G17/H17*E23</f>
        <v>5405.4054054054059</v>
      </c>
      <c r="H23" s="7">
        <f>SUM(E23:G23)-E23</f>
        <v>10000</v>
      </c>
      <c r="K23" s="36"/>
      <c r="L23" s="36"/>
    </row>
    <row r="24" spans="4:12" outlineLevel="1" x14ac:dyDescent="0.3">
      <c r="F24" s="10"/>
      <c r="G24" s="10"/>
      <c r="H24" s="7">
        <f t="shared" si="1"/>
        <v>0</v>
      </c>
      <c r="K24" s="36"/>
      <c r="L24" s="36"/>
    </row>
    <row r="25" spans="4:12" outlineLevel="1" x14ac:dyDescent="0.3">
      <c r="D25" t="s">
        <v>10</v>
      </c>
      <c r="F25" s="10">
        <f>F20-F23</f>
        <v>9405.405405405405</v>
      </c>
      <c r="G25" s="10">
        <f>G20-G23</f>
        <v>-405.40540540540587</v>
      </c>
      <c r="H25" s="11">
        <f>H20-H23</f>
        <v>9000</v>
      </c>
      <c r="K25" s="36"/>
      <c r="L25" s="36"/>
    </row>
    <row r="26" spans="4:12" outlineLevel="1" x14ac:dyDescent="0.3">
      <c r="F26" s="8">
        <f>F25/F17</f>
        <v>0.27662957074721778</v>
      </c>
      <c r="G26" s="8">
        <f>G25/G17</f>
        <v>-1.0135135135135146E-2</v>
      </c>
      <c r="H26" s="8">
        <f>H25/H17</f>
        <v>0.12162162162162163</v>
      </c>
      <c r="K26" s="36"/>
      <c r="L26" s="36"/>
    </row>
    <row r="27" spans="4:12" outlineLevel="1" x14ac:dyDescent="0.3">
      <c r="F27" s="1"/>
      <c r="G27" s="1"/>
      <c r="K27" s="36"/>
      <c r="L27" s="36"/>
    </row>
    <row r="28" spans="4:12" outlineLevel="1" x14ac:dyDescent="0.3">
      <c r="K28" s="36"/>
      <c r="L28" s="36"/>
    </row>
    <row r="29" spans="4:12" outlineLevel="1" x14ac:dyDescent="0.3">
      <c r="K29" s="36"/>
      <c r="L29" s="36"/>
    </row>
    <row r="30" spans="4:12" outlineLevel="1" x14ac:dyDescent="0.3">
      <c r="D30" t="s">
        <v>23</v>
      </c>
      <c r="H30">
        <f>H23/H21</f>
        <v>38947.368421052633</v>
      </c>
      <c r="K30" s="36"/>
      <c r="L30" s="36"/>
    </row>
    <row r="31" spans="4:12" outlineLevel="1" x14ac:dyDescent="0.3">
      <c r="K31" s="37"/>
      <c r="L31" s="37"/>
    </row>
    <row r="32" spans="4:12" outlineLevel="1" x14ac:dyDescent="0.3">
      <c r="D32" s="36" t="s">
        <v>25</v>
      </c>
      <c r="E32" s="37"/>
      <c r="F32" s="37"/>
      <c r="G32" s="37"/>
      <c r="H32" s="37"/>
      <c r="K32" s="37"/>
      <c r="L32" s="37"/>
    </row>
    <row r="33" spans="4:12" outlineLevel="1" x14ac:dyDescent="0.3">
      <c r="D33" s="37"/>
      <c r="E33" s="37"/>
      <c r="F33" s="37"/>
      <c r="G33" s="37"/>
      <c r="H33" s="37"/>
      <c r="K33" s="37"/>
      <c r="L33" s="37"/>
    </row>
    <row r="34" spans="4:12" outlineLevel="1" x14ac:dyDescent="0.3">
      <c r="D34" s="37"/>
      <c r="E34" s="37"/>
      <c r="F34" s="37"/>
      <c r="G34" s="37"/>
      <c r="H34" s="37"/>
      <c r="K34" s="37"/>
      <c r="L34" s="37"/>
    </row>
    <row r="35" spans="4:12" outlineLevel="1" x14ac:dyDescent="0.3">
      <c r="D35" s="37"/>
      <c r="E35" s="37"/>
      <c r="F35" s="37"/>
      <c r="G35" s="37"/>
      <c r="H35" s="37"/>
      <c r="K35" s="37"/>
      <c r="L35" s="37"/>
    </row>
    <row r="36" spans="4:12" outlineLevel="1" x14ac:dyDescent="0.3">
      <c r="D36" s="37"/>
      <c r="E36" s="37"/>
      <c r="F36" s="37"/>
      <c r="G36" s="37"/>
      <c r="H36" s="37"/>
      <c r="K36" s="37"/>
      <c r="L36" s="37"/>
    </row>
    <row r="37" spans="4:12" outlineLevel="1" x14ac:dyDescent="0.3">
      <c r="D37" s="37"/>
      <c r="E37" s="37"/>
      <c r="F37" s="37"/>
      <c r="G37" s="37"/>
      <c r="H37" s="37"/>
      <c r="K37" s="37"/>
      <c r="L37" s="37"/>
    </row>
    <row r="38" spans="4:12" outlineLevel="1" x14ac:dyDescent="0.3">
      <c r="D38" s="37"/>
      <c r="E38" s="37"/>
      <c r="F38" s="37"/>
      <c r="G38" s="37"/>
      <c r="H38" s="37"/>
      <c r="K38" s="37"/>
      <c r="L38" s="37"/>
    </row>
    <row r="39" spans="4:12" outlineLevel="1" x14ac:dyDescent="0.3">
      <c r="D39" s="37"/>
      <c r="E39" s="37"/>
      <c r="F39" s="37"/>
      <c r="G39" s="37"/>
      <c r="H39" s="37"/>
      <c r="K39" s="37"/>
      <c r="L39" s="37"/>
    </row>
    <row r="40" spans="4:12" outlineLevel="1" x14ac:dyDescent="0.3">
      <c r="D40" s="37"/>
      <c r="E40" s="37"/>
      <c r="F40" s="37"/>
      <c r="G40" s="37"/>
      <c r="H40" s="37"/>
      <c r="K40" s="37"/>
      <c r="L40" s="37"/>
    </row>
    <row r="41" spans="4:12" outlineLevel="1" x14ac:dyDescent="0.3">
      <c r="D41" s="37"/>
      <c r="E41" s="37"/>
      <c r="F41" s="37"/>
      <c r="G41" s="37"/>
      <c r="H41" s="37"/>
      <c r="K41" s="37"/>
      <c r="L41" s="37"/>
    </row>
    <row r="42" spans="4:12" outlineLevel="1" x14ac:dyDescent="0.3">
      <c r="D42" s="37"/>
      <c r="E42" s="37"/>
      <c r="F42" s="37"/>
      <c r="G42" s="37"/>
      <c r="H42" s="37"/>
    </row>
    <row r="43" spans="4:12" outlineLevel="1" x14ac:dyDescent="0.3">
      <c r="D43" s="37"/>
      <c r="E43" s="37"/>
      <c r="F43" s="37"/>
      <c r="G43" s="37"/>
      <c r="H43" s="37"/>
    </row>
    <row r="44" spans="4:12" outlineLevel="1" x14ac:dyDescent="0.3">
      <c r="D44" s="37"/>
      <c r="E44" s="37"/>
      <c r="F44" s="37"/>
      <c r="G44" s="37"/>
      <c r="H44" s="37"/>
    </row>
    <row r="45" spans="4:12" outlineLevel="1" x14ac:dyDescent="0.3">
      <c r="D45" s="37"/>
      <c r="E45" s="37"/>
      <c r="F45" s="37"/>
      <c r="G45" s="37"/>
      <c r="H45" s="37"/>
    </row>
    <row r="46" spans="4:12" outlineLevel="1" x14ac:dyDescent="0.3">
      <c r="D46" s="37"/>
      <c r="E46" s="37"/>
      <c r="F46" s="37"/>
      <c r="G46" s="37"/>
      <c r="H46" s="37"/>
    </row>
    <row r="47" spans="4:12" outlineLevel="1" x14ac:dyDescent="0.3">
      <c r="D47" s="37"/>
      <c r="E47" s="37"/>
      <c r="F47" s="37"/>
      <c r="G47" s="37"/>
      <c r="H47" s="37"/>
    </row>
    <row r="48" spans="4:12" outlineLevel="1" x14ac:dyDescent="0.3">
      <c r="D48" s="37"/>
      <c r="E48" s="37"/>
      <c r="F48" s="37"/>
      <c r="G48" s="37"/>
      <c r="H48" s="37"/>
    </row>
    <row r="49" spans="4:12" outlineLevel="1" x14ac:dyDescent="0.3">
      <c r="D49" s="37"/>
      <c r="E49" s="37"/>
      <c r="F49" s="37"/>
      <c r="G49" s="37"/>
      <c r="H49" s="37"/>
    </row>
    <row r="50" spans="4:12" x14ac:dyDescent="0.3">
      <c r="D50" s="37"/>
      <c r="E50" s="37"/>
      <c r="F50" s="37"/>
      <c r="G50" s="37"/>
      <c r="H50" s="37"/>
      <c r="I50" s="13"/>
      <c r="J50" s="13"/>
      <c r="K50" s="13"/>
      <c r="L50" s="13"/>
    </row>
    <row r="51" spans="4:12" x14ac:dyDescent="0.3">
      <c r="D51" s="37"/>
      <c r="E51" s="37"/>
      <c r="F51" s="37"/>
      <c r="G51" s="37"/>
      <c r="H51" s="37"/>
      <c r="I51" s="13"/>
      <c r="J51" s="13"/>
      <c r="K51" s="13"/>
      <c r="L51" s="13"/>
    </row>
    <row r="52" spans="4:12" x14ac:dyDescent="0.3">
      <c r="D52" s="37"/>
      <c r="E52" s="37"/>
      <c r="F52" s="37"/>
      <c r="G52" s="37"/>
      <c r="H52" s="37"/>
      <c r="I52" s="13"/>
      <c r="J52" s="13"/>
      <c r="K52" s="13"/>
      <c r="L52" s="13"/>
    </row>
    <row r="53" spans="4:12" x14ac:dyDescent="0.3">
      <c r="D53" s="37"/>
      <c r="E53" s="37"/>
      <c r="F53" s="37"/>
      <c r="G53" s="37"/>
      <c r="H53" s="37"/>
      <c r="I53" s="13"/>
      <c r="J53" s="13"/>
      <c r="K53" s="13"/>
      <c r="L53" s="13"/>
    </row>
    <row r="54" spans="4:12" x14ac:dyDescent="0.3">
      <c r="D54" s="37"/>
      <c r="E54" s="37"/>
      <c r="F54" s="37"/>
      <c r="G54" s="37"/>
      <c r="H54" s="37"/>
      <c r="I54" s="13"/>
      <c r="J54" s="13"/>
      <c r="K54" s="13"/>
      <c r="L54" s="13"/>
    </row>
    <row r="55" spans="4:12" x14ac:dyDescent="0.3">
      <c r="D55" s="37"/>
      <c r="E55" s="37"/>
      <c r="F55" s="37"/>
      <c r="G55" s="37"/>
      <c r="H55" s="37"/>
      <c r="I55" s="13"/>
      <c r="J55" s="13"/>
      <c r="K55" s="13"/>
      <c r="L55" s="13"/>
    </row>
    <row r="56" spans="4:12" x14ac:dyDescent="0.3">
      <c r="D56" s="37"/>
      <c r="E56" s="37"/>
      <c r="F56" s="37"/>
      <c r="G56" s="37"/>
      <c r="H56" s="37"/>
      <c r="I56" s="13"/>
      <c r="J56" s="13"/>
      <c r="K56" s="13"/>
      <c r="L56" s="13"/>
    </row>
    <row r="57" spans="4:12" x14ac:dyDescent="0.3">
      <c r="D57" s="37"/>
      <c r="E57" s="37"/>
      <c r="F57" s="37"/>
      <c r="G57" s="37"/>
      <c r="H57" s="37"/>
      <c r="I57" s="13"/>
      <c r="J57" s="13"/>
      <c r="K57" s="13"/>
      <c r="L57" s="13"/>
    </row>
    <row r="58" spans="4:12" x14ac:dyDescent="0.3">
      <c r="D58" s="37"/>
      <c r="E58" s="37"/>
      <c r="F58" s="37"/>
      <c r="G58" s="37"/>
      <c r="H58" s="37"/>
      <c r="I58" s="13"/>
      <c r="J58" s="13"/>
      <c r="K58" s="13"/>
      <c r="L58" s="13"/>
    </row>
    <row r="59" spans="4:12" x14ac:dyDescent="0.3">
      <c r="D59" s="37"/>
      <c r="E59" s="37"/>
      <c r="F59" s="37"/>
      <c r="G59" s="37"/>
      <c r="H59" s="37"/>
      <c r="I59" s="13"/>
      <c r="J59" s="13"/>
      <c r="K59" s="13"/>
      <c r="L59" s="13"/>
    </row>
    <row r="60" spans="4:12" x14ac:dyDescent="0.3">
      <c r="D60" s="37"/>
      <c r="E60" s="37"/>
      <c r="F60" s="37"/>
      <c r="G60" s="37"/>
      <c r="H60" s="37"/>
      <c r="I60" s="13"/>
      <c r="J60" s="13"/>
      <c r="K60" s="13"/>
      <c r="L60" s="13"/>
    </row>
    <row r="61" spans="4:12" x14ac:dyDescent="0.3">
      <c r="D61" s="37"/>
      <c r="E61" s="37"/>
      <c r="F61" s="37"/>
      <c r="G61" s="37"/>
      <c r="H61" s="37"/>
      <c r="I61" s="13"/>
      <c r="J61" s="13"/>
      <c r="K61" s="13"/>
      <c r="L61" s="13"/>
    </row>
    <row r="62" spans="4:12" x14ac:dyDescent="0.3">
      <c r="D62" s="37"/>
      <c r="E62" s="37"/>
      <c r="F62" s="37"/>
      <c r="G62" s="37"/>
      <c r="H62" s="37"/>
      <c r="I62" s="13"/>
      <c r="J62" s="13"/>
      <c r="K62" s="13"/>
      <c r="L62" s="13"/>
    </row>
    <row r="63" spans="4:12" x14ac:dyDescent="0.3">
      <c r="D63" s="37"/>
      <c r="E63" s="37"/>
      <c r="F63" s="37"/>
      <c r="G63" s="37"/>
      <c r="H63" s="37"/>
      <c r="I63" s="13"/>
      <c r="J63" s="13"/>
      <c r="K63" s="13"/>
      <c r="L63" s="13"/>
    </row>
    <row r="64" spans="4:12" x14ac:dyDescent="0.3">
      <c r="D64" s="37"/>
      <c r="E64" s="37"/>
      <c r="F64" s="37"/>
      <c r="G64" s="37"/>
      <c r="H64" s="37"/>
      <c r="I64" s="13"/>
      <c r="J64" s="13"/>
      <c r="K64" s="13"/>
      <c r="L64" s="13"/>
    </row>
    <row r="65" spans="4:12" x14ac:dyDescent="0.3">
      <c r="D65" s="37"/>
      <c r="E65" s="37"/>
      <c r="F65" s="37"/>
      <c r="G65" s="37"/>
      <c r="H65" s="37"/>
      <c r="I65" s="13"/>
      <c r="J65" s="13"/>
      <c r="K65" s="13"/>
      <c r="L65" s="13"/>
    </row>
    <row r="66" spans="4:12" x14ac:dyDescent="0.3">
      <c r="D66" s="37"/>
      <c r="E66" s="37"/>
      <c r="F66" s="37"/>
      <c r="G66" s="37"/>
      <c r="H66" s="37"/>
      <c r="I66" s="13"/>
      <c r="J66" s="13"/>
      <c r="K66" s="13"/>
      <c r="L66" s="13"/>
    </row>
    <row r="67" spans="4:12" x14ac:dyDescent="0.3">
      <c r="D67" s="13"/>
      <c r="E67" s="13"/>
      <c r="F67" s="13"/>
      <c r="G67" s="13"/>
      <c r="H67" s="13"/>
      <c r="I67" s="13"/>
      <c r="J67" s="13"/>
      <c r="K67" s="13"/>
      <c r="L67" s="13"/>
    </row>
    <row r="68" spans="4:12" x14ac:dyDescent="0.3">
      <c r="D68" s="13"/>
      <c r="E68" s="13"/>
      <c r="F68" s="13"/>
      <c r="G68" s="13"/>
      <c r="H68" s="13"/>
      <c r="I68" s="13"/>
      <c r="J68" s="13"/>
      <c r="K68" s="13"/>
      <c r="L68" s="13"/>
    </row>
  </sheetData>
  <mergeCells count="2">
    <mergeCell ref="K19:L41"/>
    <mergeCell ref="D32:H6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98AAA-DB65-4999-A642-338C38A6EA1F}">
  <dimension ref="A1"/>
  <sheetViews>
    <sheetView showGridLines="0" topLeftCell="A16" zoomScale="55" zoomScaleNormal="55" workbookViewId="0">
      <selection activeCell="AE27" sqref="AE27"/>
    </sheetView>
  </sheetViews>
  <sheetFormatPr defaultRowHeight="14.4" x14ac:dyDescent="0.3"/>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BF76B-2A1E-4E08-9B56-ABD43C66700E}">
  <dimension ref="B3:R44"/>
  <sheetViews>
    <sheetView showGridLines="0" topLeftCell="A4" workbookViewId="0">
      <selection activeCell="I17" sqref="I17"/>
    </sheetView>
  </sheetViews>
  <sheetFormatPr defaultRowHeight="14.4" x14ac:dyDescent="0.3"/>
  <cols>
    <col min="3" max="3" width="13.77734375" customWidth="1"/>
    <col min="4" max="4" width="13.88671875" customWidth="1"/>
    <col min="6" max="7" width="11.44140625" customWidth="1"/>
    <col min="9" max="9" width="12.6640625" customWidth="1"/>
  </cols>
  <sheetData>
    <row r="3" spans="2:18" x14ac:dyDescent="0.3">
      <c r="J3" s="36" t="s">
        <v>29</v>
      </c>
      <c r="K3" s="37"/>
      <c r="L3" s="37"/>
      <c r="M3" s="37"/>
      <c r="N3" s="37"/>
      <c r="O3" s="37"/>
      <c r="P3" s="37"/>
      <c r="Q3" s="37"/>
      <c r="R3" s="37"/>
    </row>
    <row r="4" spans="2:18" x14ac:dyDescent="0.3">
      <c r="J4" s="37"/>
      <c r="K4" s="37"/>
      <c r="L4" s="37"/>
      <c r="M4" s="37"/>
      <c r="N4" s="37"/>
      <c r="O4" s="37"/>
      <c r="P4" s="37"/>
      <c r="Q4" s="37"/>
      <c r="R4" s="37"/>
    </row>
    <row r="5" spans="2:18" x14ac:dyDescent="0.3">
      <c r="C5" t="s">
        <v>30</v>
      </c>
      <c r="D5" t="s">
        <v>31</v>
      </c>
      <c r="F5" t="s">
        <v>15</v>
      </c>
      <c r="H5" t="s">
        <v>14</v>
      </c>
      <c r="J5" s="37"/>
      <c r="K5" s="37"/>
      <c r="L5" s="37"/>
      <c r="M5" s="37"/>
      <c r="N5" s="37"/>
      <c r="O5" s="37"/>
      <c r="P5" s="37"/>
      <c r="Q5" s="37"/>
      <c r="R5" s="37"/>
    </row>
    <row r="6" spans="2:18" x14ac:dyDescent="0.3">
      <c r="B6">
        <v>1</v>
      </c>
      <c r="C6" s="14"/>
      <c r="D6" s="14"/>
      <c r="G6">
        <v>1</v>
      </c>
      <c r="H6" s="14"/>
      <c r="I6" s="14"/>
      <c r="J6" s="37"/>
      <c r="K6" s="37"/>
      <c r="L6" s="37"/>
      <c r="M6" s="37"/>
      <c r="N6" s="37"/>
      <c r="O6" s="37"/>
      <c r="P6" s="37"/>
      <c r="Q6" s="37"/>
      <c r="R6" s="37"/>
    </row>
    <row r="7" spans="2:18" x14ac:dyDescent="0.3">
      <c r="B7">
        <v>2</v>
      </c>
      <c r="C7" s="14"/>
      <c r="D7" s="14"/>
      <c r="G7">
        <v>2</v>
      </c>
      <c r="H7" s="14"/>
      <c r="I7" s="14"/>
      <c r="J7" s="37"/>
      <c r="K7" s="37"/>
      <c r="L7" s="37"/>
      <c r="M7" s="37"/>
      <c r="N7" s="37"/>
      <c r="O7" s="37"/>
      <c r="P7" s="37"/>
      <c r="Q7" s="37"/>
      <c r="R7" s="37"/>
    </row>
    <row r="8" spans="2:18" x14ac:dyDescent="0.3">
      <c r="B8">
        <v>3</v>
      </c>
      <c r="C8" s="14"/>
      <c r="D8" s="14"/>
      <c r="G8">
        <v>3</v>
      </c>
      <c r="H8" s="14"/>
      <c r="I8" s="14"/>
      <c r="J8" s="37"/>
      <c r="K8" s="37"/>
      <c r="L8" s="37"/>
      <c r="M8" s="37"/>
      <c r="N8" s="37"/>
      <c r="O8" s="37"/>
      <c r="P8" s="37"/>
      <c r="Q8" s="37"/>
      <c r="R8" s="37"/>
    </row>
    <row r="9" spans="2:18" x14ac:dyDescent="0.3">
      <c r="B9">
        <v>4</v>
      </c>
      <c r="C9" s="4"/>
      <c r="D9" s="14"/>
      <c r="G9">
        <v>4</v>
      </c>
      <c r="H9" s="14"/>
      <c r="I9" s="4"/>
      <c r="J9" s="37"/>
      <c r="K9" s="37"/>
      <c r="L9" s="37"/>
      <c r="M9" s="37"/>
      <c r="N9" s="37"/>
      <c r="O9" s="37"/>
      <c r="P9" s="37"/>
      <c r="Q9" s="37"/>
      <c r="R9" s="37"/>
    </row>
    <row r="10" spans="2:18" x14ac:dyDescent="0.3">
      <c r="B10">
        <v>5</v>
      </c>
      <c r="C10" s="4"/>
      <c r="D10" s="14"/>
      <c r="G10">
        <v>5</v>
      </c>
      <c r="H10" s="14"/>
      <c r="I10" s="4"/>
      <c r="J10" s="37"/>
      <c r="K10" s="37"/>
      <c r="L10" s="37"/>
      <c r="M10" s="37"/>
      <c r="N10" s="37"/>
      <c r="O10" s="37"/>
      <c r="P10" s="37"/>
      <c r="Q10" s="37"/>
      <c r="R10" s="37"/>
    </row>
    <row r="11" spans="2:18" x14ac:dyDescent="0.3">
      <c r="B11">
        <v>6</v>
      </c>
      <c r="C11" s="4"/>
      <c r="D11" s="4"/>
      <c r="F11" s="6"/>
      <c r="G11">
        <v>6</v>
      </c>
      <c r="H11" s="14"/>
      <c r="I11" s="4"/>
      <c r="J11" s="37"/>
      <c r="K11" s="37"/>
      <c r="L11" s="37"/>
      <c r="M11" s="37"/>
      <c r="N11" s="37"/>
      <c r="O11" s="37"/>
      <c r="P11" s="37"/>
      <c r="Q11" s="37"/>
      <c r="R11" s="37"/>
    </row>
    <row r="12" spans="2:18" x14ac:dyDescent="0.3">
      <c r="B12">
        <v>7</v>
      </c>
      <c r="C12" s="5"/>
      <c r="D12" s="4"/>
      <c r="F12" s="6"/>
      <c r="G12">
        <v>7</v>
      </c>
      <c r="H12" s="14"/>
      <c r="I12" s="6"/>
      <c r="J12" s="37"/>
      <c r="K12" s="37"/>
      <c r="L12" s="37"/>
      <c r="M12" s="37"/>
      <c r="N12" s="37"/>
      <c r="O12" s="37"/>
      <c r="P12" s="37"/>
      <c r="Q12" s="37"/>
      <c r="R12" s="37"/>
    </row>
    <row r="13" spans="2:18" x14ac:dyDescent="0.3">
      <c r="B13">
        <v>8</v>
      </c>
      <c r="C13" s="5"/>
      <c r="D13" s="4"/>
      <c r="F13" s="6"/>
      <c r="G13">
        <v>8</v>
      </c>
      <c r="H13" s="14"/>
      <c r="I13" s="6"/>
      <c r="J13" s="37"/>
      <c r="K13" s="37"/>
      <c r="L13" s="37"/>
      <c r="M13" s="37"/>
      <c r="N13" s="37"/>
      <c r="O13" s="37"/>
      <c r="P13" s="37"/>
      <c r="Q13" s="37"/>
      <c r="R13" s="37"/>
    </row>
    <row r="14" spans="2:18" x14ac:dyDescent="0.3">
      <c r="B14">
        <v>9</v>
      </c>
      <c r="C14" s="5"/>
      <c r="D14" s="4"/>
      <c r="F14" s="6"/>
      <c r="G14">
        <v>9</v>
      </c>
      <c r="H14" s="4"/>
      <c r="I14" s="6"/>
      <c r="J14" s="37"/>
      <c r="K14" s="37"/>
      <c r="L14" s="37"/>
      <c r="M14" s="37"/>
      <c r="N14" s="37"/>
      <c r="O14" s="37"/>
      <c r="P14" s="37"/>
      <c r="Q14" s="37"/>
      <c r="R14" s="37"/>
    </row>
    <row r="15" spans="2:18" x14ac:dyDescent="0.3">
      <c r="B15">
        <v>10</v>
      </c>
      <c r="C15" s="5"/>
      <c r="D15" s="5"/>
      <c r="F15" s="6"/>
      <c r="G15">
        <v>10</v>
      </c>
      <c r="H15" s="4"/>
      <c r="I15" s="6"/>
      <c r="J15" s="37"/>
      <c r="K15" s="37"/>
      <c r="L15" s="37"/>
      <c r="M15" s="37"/>
      <c r="N15" s="37"/>
      <c r="O15" s="37"/>
      <c r="P15" s="37"/>
      <c r="Q15" s="37"/>
      <c r="R15" s="37"/>
    </row>
    <row r="16" spans="2:18" x14ac:dyDescent="0.3">
      <c r="B16">
        <v>11</v>
      </c>
      <c r="C16" s="5"/>
      <c r="D16" s="5"/>
      <c r="F16" s="6"/>
      <c r="G16">
        <v>11</v>
      </c>
      <c r="H16" s="4"/>
      <c r="I16" s="6"/>
      <c r="J16" s="37"/>
      <c r="K16" s="37"/>
      <c r="L16" s="37"/>
      <c r="M16" s="37"/>
      <c r="N16" s="37"/>
      <c r="O16" s="37"/>
      <c r="P16" s="37"/>
      <c r="Q16" s="37"/>
      <c r="R16" s="37"/>
    </row>
    <row r="17" spans="3:18" x14ac:dyDescent="0.3">
      <c r="G17">
        <v>12</v>
      </c>
      <c r="H17" s="4"/>
      <c r="I17" s="16"/>
      <c r="J17" s="37"/>
      <c r="K17" s="37"/>
      <c r="L17" s="37"/>
      <c r="M17" s="37"/>
      <c r="N17" s="37"/>
      <c r="O17" s="37"/>
      <c r="P17" s="37"/>
      <c r="Q17" s="37"/>
      <c r="R17" s="37"/>
    </row>
    <row r="18" spans="3:18" x14ac:dyDescent="0.3">
      <c r="G18">
        <v>13</v>
      </c>
      <c r="H18" s="4"/>
      <c r="J18" s="37"/>
      <c r="K18" s="37"/>
      <c r="L18" s="37"/>
      <c r="M18" s="37"/>
      <c r="N18" s="37"/>
      <c r="O18" s="37"/>
      <c r="P18" s="37"/>
      <c r="Q18" s="37"/>
      <c r="R18" s="37"/>
    </row>
    <row r="19" spans="3:18" x14ac:dyDescent="0.3">
      <c r="G19">
        <v>14</v>
      </c>
      <c r="H19" s="4"/>
      <c r="J19" s="37"/>
      <c r="K19" s="37"/>
      <c r="L19" s="37"/>
      <c r="M19" s="37"/>
      <c r="N19" s="37"/>
      <c r="O19" s="37"/>
      <c r="P19" s="37"/>
      <c r="Q19" s="37"/>
      <c r="R19" s="37"/>
    </row>
    <row r="20" spans="3:18" x14ac:dyDescent="0.3">
      <c r="G20">
        <v>15</v>
      </c>
      <c r="H20" s="4"/>
      <c r="J20" s="37"/>
      <c r="K20" s="37"/>
      <c r="L20" s="37"/>
      <c r="M20" s="37"/>
      <c r="N20" s="37"/>
      <c r="O20" s="37"/>
      <c r="P20" s="37"/>
      <c r="Q20" s="37"/>
      <c r="R20" s="37"/>
    </row>
    <row r="21" spans="3:18" x14ac:dyDescent="0.3">
      <c r="G21">
        <v>16</v>
      </c>
      <c r="H21" s="6"/>
      <c r="J21" s="37"/>
      <c r="K21" s="37"/>
      <c r="L21" s="37"/>
      <c r="M21" s="37"/>
      <c r="N21" s="37"/>
      <c r="O21" s="37"/>
      <c r="P21" s="37"/>
      <c r="Q21" s="37"/>
      <c r="R21" s="37"/>
    </row>
    <row r="22" spans="3:18" x14ac:dyDescent="0.3">
      <c r="G22">
        <v>17</v>
      </c>
      <c r="H22" s="6"/>
      <c r="J22" s="37"/>
      <c r="K22" s="37"/>
      <c r="L22" s="37"/>
      <c r="M22" s="37"/>
      <c r="N22" s="37"/>
      <c r="O22" s="37"/>
      <c r="P22" s="37"/>
      <c r="Q22" s="37"/>
      <c r="R22" s="37"/>
    </row>
    <row r="23" spans="3:18" x14ac:dyDescent="0.3">
      <c r="G23">
        <v>18</v>
      </c>
      <c r="H23" s="6"/>
      <c r="J23" s="37"/>
      <c r="K23" s="37"/>
      <c r="L23" s="37"/>
      <c r="M23" s="37"/>
      <c r="N23" s="37"/>
      <c r="O23" s="37"/>
      <c r="P23" s="37"/>
      <c r="Q23" s="37"/>
      <c r="R23" s="37"/>
    </row>
    <row r="24" spans="3:18" x14ac:dyDescent="0.3">
      <c r="G24">
        <v>19</v>
      </c>
      <c r="H24" s="6"/>
      <c r="J24" s="37"/>
      <c r="K24" s="37"/>
      <c r="L24" s="37"/>
      <c r="M24" s="37"/>
      <c r="N24" s="37"/>
      <c r="O24" s="37"/>
      <c r="P24" s="37"/>
      <c r="Q24" s="37"/>
      <c r="R24" s="37"/>
    </row>
    <row r="25" spans="3:18" x14ac:dyDescent="0.3">
      <c r="G25">
        <v>20</v>
      </c>
      <c r="H25" s="6"/>
      <c r="J25" s="37"/>
      <c r="K25" s="37"/>
      <c r="L25" s="37"/>
      <c r="M25" s="37"/>
      <c r="N25" s="37"/>
      <c r="O25" s="37"/>
      <c r="P25" s="37"/>
      <c r="Q25" s="37"/>
      <c r="R25" s="37"/>
    </row>
    <row r="26" spans="3:18" x14ac:dyDescent="0.3">
      <c r="G26">
        <v>21</v>
      </c>
      <c r="H26" s="5"/>
      <c r="J26" s="37"/>
      <c r="K26" s="37"/>
      <c r="L26" s="37"/>
      <c r="M26" s="37"/>
      <c r="N26" s="37"/>
      <c r="O26" s="37"/>
      <c r="P26" s="37"/>
      <c r="Q26" s="37"/>
      <c r="R26" s="37"/>
    </row>
    <row r="27" spans="3:18" x14ac:dyDescent="0.3">
      <c r="G27">
        <v>22</v>
      </c>
      <c r="H27" s="5"/>
      <c r="J27" s="37"/>
      <c r="K27" s="37"/>
      <c r="L27" s="37"/>
      <c r="M27" s="37"/>
      <c r="N27" s="37"/>
      <c r="O27" s="37"/>
      <c r="P27" s="37"/>
      <c r="Q27" s="37"/>
      <c r="R27" s="37"/>
    </row>
    <row r="32" spans="3:18" x14ac:dyDescent="0.3">
      <c r="C32" s="36" t="s">
        <v>28</v>
      </c>
      <c r="D32" s="37"/>
      <c r="E32" s="37"/>
      <c r="F32" s="37"/>
      <c r="G32" s="37"/>
      <c r="H32" s="37"/>
      <c r="I32" s="37"/>
      <c r="J32" s="37"/>
    </row>
    <row r="33" spans="3:10" x14ac:dyDescent="0.3">
      <c r="C33" s="37"/>
      <c r="D33" s="37"/>
      <c r="E33" s="37"/>
      <c r="F33" s="37"/>
      <c r="G33" s="37"/>
      <c r="H33" s="37"/>
      <c r="I33" s="37"/>
      <c r="J33" s="37"/>
    </row>
    <row r="34" spans="3:10" x14ac:dyDescent="0.3">
      <c r="C34" s="37"/>
      <c r="D34" s="37"/>
      <c r="E34" s="37"/>
      <c r="F34" s="37"/>
      <c r="G34" s="37"/>
      <c r="H34" s="37"/>
      <c r="I34" s="37"/>
      <c r="J34" s="37"/>
    </row>
    <row r="35" spans="3:10" x14ac:dyDescent="0.3">
      <c r="C35" s="37"/>
      <c r="D35" s="37"/>
      <c r="E35" s="37"/>
      <c r="F35" s="37"/>
      <c r="G35" s="37"/>
      <c r="H35" s="37"/>
      <c r="I35" s="37"/>
      <c r="J35" s="37"/>
    </row>
    <row r="36" spans="3:10" x14ac:dyDescent="0.3">
      <c r="C36" s="37"/>
      <c r="D36" s="37"/>
      <c r="E36" s="37"/>
      <c r="F36" s="37"/>
      <c r="G36" s="37"/>
      <c r="H36" s="37"/>
      <c r="I36" s="37"/>
      <c r="J36" s="37"/>
    </row>
    <row r="37" spans="3:10" x14ac:dyDescent="0.3">
      <c r="C37" s="37"/>
      <c r="D37" s="37"/>
      <c r="E37" s="37"/>
      <c r="F37" s="37"/>
      <c r="G37" s="37"/>
      <c r="H37" s="37"/>
      <c r="I37" s="37"/>
      <c r="J37" s="37"/>
    </row>
    <row r="38" spans="3:10" x14ac:dyDescent="0.3">
      <c r="C38" s="37"/>
      <c r="D38" s="37"/>
      <c r="E38" s="37"/>
      <c r="F38" s="37"/>
      <c r="G38" s="37"/>
      <c r="H38" s="37"/>
      <c r="I38" s="37"/>
      <c r="J38" s="37"/>
    </row>
    <row r="39" spans="3:10" x14ac:dyDescent="0.3">
      <c r="C39" s="37"/>
      <c r="D39" s="37"/>
      <c r="E39" s="37"/>
      <c r="F39" s="37"/>
      <c r="G39" s="37"/>
      <c r="H39" s="37"/>
      <c r="I39" s="37"/>
      <c r="J39" s="37"/>
    </row>
    <row r="40" spans="3:10" x14ac:dyDescent="0.3">
      <c r="C40" s="37"/>
      <c r="D40" s="37"/>
      <c r="E40" s="37"/>
      <c r="F40" s="37"/>
      <c r="G40" s="37"/>
      <c r="H40" s="37"/>
      <c r="I40" s="37"/>
      <c r="J40" s="37"/>
    </row>
    <row r="41" spans="3:10" x14ac:dyDescent="0.3">
      <c r="C41" s="37"/>
      <c r="D41" s="37"/>
      <c r="E41" s="37"/>
      <c r="F41" s="37"/>
      <c r="G41" s="37"/>
      <c r="H41" s="37"/>
      <c r="I41" s="37"/>
      <c r="J41" s="37"/>
    </row>
    <row r="42" spans="3:10" x14ac:dyDescent="0.3">
      <c r="C42" s="37"/>
      <c r="D42" s="37"/>
      <c r="E42" s="37"/>
      <c r="F42" s="37"/>
      <c r="G42" s="37"/>
      <c r="H42" s="37"/>
      <c r="I42" s="37"/>
      <c r="J42" s="37"/>
    </row>
    <row r="43" spans="3:10" x14ac:dyDescent="0.3">
      <c r="C43" s="37"/>
      <c r="D43" s="37"/>
      <c r="E43" s="37"/>
      <c r="F43" s="37"/>
      <c r="G43" s="37"/>
      <c r="H43" s="37"/>
      <c r="I43" s="37"/>
      <c r="J43" s="37"/>
    </row>
    <row r="44" spans="3:10" x14ac:dyDescent="0.3">
      <c r="C44" s="37"/>
      <c r="D44" s="37"/>
      <c r="E44" s="37"/>
      <c r="F44" s="37"/>
      <c r="G44" s="37"/>
      <c r="H44" s="37"/>
      <c r="I44" s="37"/>
      <c r="J44" s="37"/>
    </row>
  </sheetData>
  <mergeCells count="2">
    <mergeCell ref="J3:R27"/>
    <mergeCell ref="C32:J44"/>
  </mergeCells>
  <phoneticPr fontId="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A27B2-C451-4F1A-BD2D-4C225CD0A5D9}">
  <dimension ref="E4:H13"/>
  <sheetViews>
    <sheetView showGridLines="0" workbookViewId="0">
      <selection activeCell="G6" sqref="G6"/>
    </sheetView>
  </sheetViews>
  <sheetFormatPr defaultRowHeight="14.4" x14ac:dyDescent="0.3"/>
  <cols>
    <col min="5" max="5" width="34.33203125" customWidth="1"/>
    <col min="6" max="7" width="27.88671875" customWidth="1"/>
    <col min="8" max="8" width="12.33203125" customWidth="1"/>
  </cols>
  <sheetData>
    <row r="4" spans="5:8" ht="15" thickBot="1" x14ac:dyDescent="0.35"/>
    <row r="5" spans="5:8" ht="31.8" thickBot="1" x14ac:dyDescent="0.35">
      <c r="E5" s="17"/>
      <c r="F5" s="24" t="s">
        <v>42</v>
      </c>
      <c r="G5" s="24" t="s">
        <v>43</v>
      </c>
      <c r="H5" s="24" t="s">
        <v>44</v>
      </c>
    </row>
    <row r="6" spans="5:8" ht="16.8" thickTop="1" thickBot="1" x14ac:dyDescent="0.35">
      <c r="E6" s="18" t="s">
        <v>34</v>
      </c>
      <c r="F6" s="25">
        <v>87887843</v>
      </c>
      <c r="G6" s="25">
        <f>G10/G11</f>
        <v>96700545.753987163</v>
      </c>
      <c r="H6" s="33">
        <f>G6/F6-1</f>
        <v>0.10027214746853175</v>
      </c>
    </row>
    <row r="7" spans="5:8" ht="15.6" thickTop="1" thickBot="1" x14ac:dyDescent="0.35">
      <c r="E7" s="19" t="s">
        <v>35</v>
      </c>
      <c r="F7" s="26">
        <v>0.31900000000000001</v>
      </c>
      <c r="G7" s="26">
        <v>0.32</v>
      </c>
      <c r="H7" s="26">
        <f>G7-F7</f>
        <v>1.0000000000000009E-3</v>
      </c>
    </row>
    <row r="8" spans="5:8" ht="16.8" thickTop="1" thickBot="1" x14ac:dyDescent="0.35">
      <c r="E8" s="20" t="s">
        <v>36</v>
      </c>
      <c r="F8" s="27">
        <v>59853690.329999998</v>
      </c>
      <c r="G8" s="27">
        <f>G6*(1-G7)</f>
        <v>65756371.112711266</v>
      </c>
      <c r="H8" s="33">
        <f>G8/F8-1</f>
        <v>9.8618493699672793E-2</v>
      </c>
    </row>
    <row r="9" spans="5:8" ht="16.8" thickTop="1" thickBot="1" x14ac:dyDescent="0.35">
      <c r="E9" s="21" t="s">
        <v>37</v>
      </c>
      <c r="F9" s="28">
        <v>0.68102354417777666</v>
      </c>
      <c r="G9" s="28">
        <f>1-G7</f>
        <v>0.67999999999999994</v>
      </c>
      <c r="H9" s="28">
        <f>G9-F9</f>
        <v>-1.0235441777767251E-3</v>
      </c>
    </row>
    <row r="10" spans="5:8" ht="31.8" thickBot="1" x14ac:dyDescent="0.35">
      <c r="E10" s="22" t="s">
        <v>38</v>
      </c>
      <c r="F10" s="29">
        <v>33718000.920000002</v>
      </c>
      <c r="G10" s="29">
        <v>37000000</v>
      </c>
      <c r="H10" s="32">
        <f>G10/F10-1</f>
        <v>9.7336704147643172E-2</v>
      </c>
    </row>
    <row r="11" spans="5:8" ht="16.8" thickTop="1" thickBot="1" x14ac:dyDescent="0.35">
      <c r="E11" s="21" t="s">
        <v>39</v>
      </c>
      <c r="F11" s="28">
        <v>0.3836480651823484</v>
      </c>
      <c r="G11" s="28">
        <f>(1-G13-G7)</f>
        <v>0.38262452100457162</v>
      </c>
      <c r="H11" s="28">
        <f>G11-F11</f>
        <v>-1.0235441777767806E-3</v>
      </c>
    </row>
    <row r="12" spans="5:8" ht="16.2" thickBot="1" x14ac:dyDescent="0.35">
      <c r="E12" s="23" t="s">
        <v>40</v>
      </c>
      <c r="F12" s="30">
        <v>26135689.41</v>
      </c>
      <c r="G12" s="30">
        <f>G8-G10</f>
        <v>28756371.112711266</v>
      </c>
      <c r="H12" s="34">
        <f>G12/F12-1</f>
        <v>0.10027214746853175</v>
      </c>
    </row>
    <row r="13" spans="5:8" ht="16.8" thickTop="1" thickBot="1" x14ac:dyDescent="0.35">
      <c r="E13" s="18" t="s">
        <v>41</v>
      </c>
      <c r="F13" s="31">
        <v>0.29737547899542832</v>
      </c>
      <c r="G13" s="31">
        <f>F13</f>
        <v>0.29737547899542832</v>
      </c>
      <c r="H13" s="31">
        <f>G13-F13</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D84AB-0491-4859-A732-4245D30E4566}">
  <dimension ref="B3:E49"/>
  <sheetViews>
    <sheetView tabSelected="1" zoomScale="70" zoomScaleNormal="70" workbookViewId="0">
      <selection activeCell="C9" sqref="C9"/>
    </sheetView>
  </sheetViews>
  <sheetFormatPr defaultRowHeight="14.4" x14ac:dyDescent="0.3"/>
  <cols>
    <col min="1" max="1" width="19.6640625" customWidth="1"/>
    <col min="2" max="2" width="20.33203125" style="35" customWidth="1"/>
    <col min="3" max="3" width="60.44140625" customWidth="1"/>
    <col min="4" max="4" width="30.44140625" customWidth="1"/>
    <col min="5" max="5" width="75.5546875" customWidth="1"/>
  </cols>
  <sheetData>
    <row r="3" spans="2:5" s="35" customFormat="1" ht="28.8" x14ac:dyDescent="0.3">
      <c r="B3" s="38" t="s">
        <v>45</v>
      </c>
      <c r="C3" s="38" t="s">
        <v>46</v>
      </c>
      <c r="D3" s="39" t="s">
        <v>47</v>
      </c>
      <c r="E3" s="39" t="s">
        <v>48</v>
      </c>
    </row>
    <row r="4" spans="2:5" ht="15.6" x14ac:dyDescent="0.3">
      <c r="B4" s="40" t="s">
        <v>34</v>
      </c>
      <c r="C4" s="41" t="s">
        <v>49</v>
      </c>
      <c r="D4" s="39" t="s">
        <v>50</v>
      </c>
      <c r="E4" s="39"/>
    </row>
    <row r="5" spans="2:5" ht="15.6" x14ac:dyDescent="0.3">
      <c r="B5" s="40"/>
      <c r="C5" s="41"/>
      <c r="D5" s="39"/>
      <c r="E5" s="39"/>
    </row>
    <row r="6" spans="2:5" ht="15.6" x14ac:dyDescent="0.3">
      <c r="B6" s="40" t="s">
        <v>51</v>
      </c>
      <c r="C6" s="41" t="s">
        <v>52</v>
      </c>
      <c r="D6" s="39" t="s">
        <v>53</v>
      </c>
      <c r="E6" s="39"/>
    </row>
    <row r="7" spans="2:5" ht="43.2" x14ac:dyDescent="0.3">
      <c r="B7" s="40"/>
      <c r="C7" s="41" t="s">
        <v>54</v>
      </c>
      <c r="D7" s="39" t="s">
        <v>55</v>
      </c>
      <c r="E7" s="42" t="s">
        <v>56</v>
      </c>
    </row>
    <row r="8" spans="2:5" ht="43.2" x14ac:dyDescent="0.3">
      <c r="B8" s="40" t="s">
        <v>57</v>
      </c>
      <c r="C8" s="41" t="s">
        <v>58</v>
      </c>
      <c r="D8" s="39"/>
      <c r="E8" s="39"/>
    </row>
    <row r="9" spans="2:5" ht="15.6" x14ac:dyDescent="0.3">
      <c r="B9" s="40"/>
      <c r="C9" s="41" t="s">
        <v>59</v>
      </c>
      <c r="D9" s="39"/>
      <c r="E9" s="39"/>
    </row>
    <row r="10" spans="2:5" ht="28.8" x14ac:dyDescent="0.3">
      <c r="B10" s="40" t="s">
        <v>60</v>
      </c>
      <c r="C10" s="40" t="s">
        <v>60</v>
      </c>
      <c r="D10" s="39"/>
      <c r="E10" s="39"/>
    </row>
    <row r="11" spans="2:5" x14ac:dyDescent="0.3">
      <c r="B11" s="40"/>
      <c r="C11" s="40" t="s">
        <v>61</v>
      </c>
      <c r="D11" s="39" t="s">
        <v>62</v>
      </c>
      <c r="E11" s="42"/>
    </row>
    <row r="12" spans="2:5" ht="15.6" x14ac:dyDescent="0.3">
      <c r="B12" s="40"/>
      <c r="C12" s="41" t="s">
        <v>63</v>
      </c>
      <c r="D12" s="39"/>
      <c r="E12" s="42"/>
    </row>
    <row r="13" spans="2:5" x14ac:dyDescent="0.3">
      <c r="B13" s="40" t="s">
        <v>64</v>
      </c>
      <c r="C13" s="40" t="s">
        <v>64</v>
      </c>
      <c r="D13" s="39"/>
      <c r="E13" s="39"/>
    </row>
    <row r="14" spans="2:5" ht="15.6" x14ac:dyDescent="0.3">
      <c r="B14" s="40"/>
      <c r="C14" s="43" t="s">
        <v>65</v>
      </c>
      <c r="D14" s="39"/>
      <c r="E14" s="42"/>
    </row>
    <row r="15" spans="2:5" ht="15.6" x14ac:dyDescent="0.3">
      <c r="B15" s="40"/>
      <c r="C15" s="44" t="s">
        <v>66</v>
      </c>
      <c r="D15" s="45"/>
      <c r="E15" s="45"/>
    </row>
    <row r="16" spans="2:5" ht="72" x14ac:dyDescent="0.3">
      <c r="B16" s="40"/>
      <c r="C16" s="43" t="str">
        <f>C14</f>
        <v>чистая прибыль</v>
      </c>
      <c r="D16" s="42" t="s">
        <v>67</v>
      </c>
      <c r="E16" s="42" t="s">
        <v>68</v>
      </c>
    </row>
    <row r="17" spans="2:5" x14ac:dyDescent="0.3">
      <c r="B17" s="40" t="s">
        <v>69</v>
      </c>
      <c r="C17" s="40" t="s">
        <v>70</v>
      </c>
      <c r="D17" s="39"/>
      <c r="E17" s="45"/>
    </row>
    <row r="18" spans="2:5" x14ac:dyDescent="0.3">
      <c r="B18" s="40"/>
      <c r="C18" s="40" t="s">
        <v>69</v>
      </c>
      <c r="D18" s="42"/>
      <c r="E18" s="45"/>
    </row>
    <row r="19" spans="2:5" ht="57.6" x14ac:dyDescent="0.3">
      <c r="B19" s="40"/>
      <c r="C19" s="44" t="s">
        <v>71</v>
      </c>
      <c r="D19" s="42" t="s">
        <v>72</v>
      </c>
      <c r="E19" s="42" t="s">
        <v>73</v>
      </c>
    </row>
    <row r="20" spans="2:5" x14ac:dyDescent="0.3">
      <c r="B20" s="40" t="s">
        <v>74</v>
      </c>
      <c r="C20" s="40" t="s">
        <v>74</v>
      </c>
      <c r="D20" s="45"/>
      <c r="E20" s="42"/>
    </row>
    <row r="21" spans="2:5" ht="72" x14ac:dyDescent="0.3">
      <c r="B21" s="40"/>
      <c r="C21" s="46" t="s">
        <v>75</v>
      </c>
      <c r="D21" s="42" t="s">
        <v>76</v>
      </c>
      <c r="E21" s="42" t="s">
        <v>77</v>
      </c>
    </row>
    <row r="22" spans="2:5" x14ac:dyDescent="0.3">
      <c r="B22" s="40"/>
      <c r="C22" s="40" t="s">
        <v>78</v>
      </c>
      <c r="D22" s="42"/>
      <c r="E22" s="42"/>
    </row>
    <row r="23" spans="2:5" ht="172.8" x14ac:dyDescent="0.3">
      <c r="B23" s="40" t="s">
        <v>78</v>
      </c>
      <c r="C23" s="44" t="s">
        <v>79</v>
      </c>
      <c r="D23" s="42" t="s">
        <v>80</v>
      </c>
      <c r="E23" s="42" t="s">
        <v>81</v>
      </c>
    </row>
    <row r="24" spans="2:5" ht="15.6" x14ac:dyDescent="0.3">
      <c r="B24" s="40"/>
      <c r="C24" s="44"/>
      <c r="D24" s="42"/>
      <c r="E24" s="42"/>
    </row>
    <row r="25" spans="2:5" ht="15.6" x14ac:dyDescent="0.3">
      <c r="B25" s="40"/>
      <c r="C25" s="44"/>
      <c r="D25" s="42"/>
      <c r="E25" s="40"/>
    </row>
    <row r="26" spans="2:5" ht="28.8" x14ac:dyDescent="0.3">
      <c r="B26" s="40"/>
      <c r="C26" s="44" t="s">
        <v>82</v>
      </c>
      <c r="D26" s="42" t="s">
        <v>83</v>
      </c>
      <c r="E26" s="40"/>
    </row>
    <row r="28" spans="2:5" x14ac:dyDescent="0.3">
      <c r="B28" s="47" t="s">
        <v>84</v>
      </c>
    </row>
    <row r="29" spans="2:5" x14ac:dyDescent="0.3">
      <c r="B29" s="35" t="s">
        <v>85</v>
      </c>
    </row>
    <row r="30" spans="2:5" x14ac:dyDescent="0.3">
      <c r="B30" s="48"/>
    </row>
    <row r="31" spans="2:5" ht="28.8" x14ac:dyDescent="0.3">
      <c r="B31" s="48" t="s">
        <v>86</v>
      </c>
    </row>
    <row r="32" spans="2:5" x14ac:dyDescent="0.3">
      <c r="B32" s="48"/>
    </row>
    <row r="33" spans="2:2" x14ac:dyDescent="0.3">
      <c r="B33" s="49"/>
    </row>
    <row r="34" spans="2:2" x14ac:dyDescent="0.3">
      <c r="B34" s="49" t="s">
        <v>87</v>
      </c>
    </row>
    <row r="35" spans="2:2" x14ac:dyDescent="0.3">
      <c r="B35" s="49"/>
    </row>
    <row r="36" spans="2:2" x14ac:dyDescent="0.3">
      <c r="B36" s="49"/>
    </row>
    <row r="37" spans="2:2" x14ac:dyDescent="0.3">
      <c r="B37" s="49"/>
    </row>
    <row r="38" spans="2:2" x14ac:dyDescent="0.3">
      <c r="B38" s="49"/>
    </row>
    <row r="49" spans="2:2" ht="28.8" x14ac:dyDescent="0.3">
      <c r="B49" s="50" t="s">
        <v>88</v>
      </c>
    </row>
  </sheetData>
  <hyperlinks>
    <hyperlink ref="B49" r:id="rId1" xr:uid="{BF0ECC0C-05F0-4A22-8E24-2A749CD59B98}"/>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Пример</vt:lpstr>
      <vt:lpstr>График переменных и пост расход</vt:lpstr>
      <vt:lpstr>Распр. расх цО</vt:lpstr>
      <vt:lpstr>маржинальность в %</vt:lpstr>
      <vt:lpstr>определения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Анна Тоскучева</dc:creator>
  <cp:lastModifiedBy>Анна Тоскучева</cp:lastModifiedBy>
  <dcterms:created xsi:type="dcterms:W3CDTF">2020-12-21T11:28:59Z</dcterms:created>
  <dcterms:modified xsi:type="dcterms:W3CDTF">2022-10-11T09:04:41Z</dcterms:modified>
</cp:coreProperties>
</file>